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Z:\CA\Documents de CA\2019-2020\CA\2020-01-29_CA\"/>
    </mc:Choice>
  </mc:AlternateContent>
  <bookViews>
    <workbookView xWindow="0" yWindow="0" windowWidth="28800" windowHeight="11730" tabRatio="603" firstSheet="1" activeTab="2"/>
  </bookViews>
  <sheets>
    <sheet name="différence revenu services" sheetId="106" r:id="rId1"/>
    <sheet name="bilan" sheetId="93" r:id="rId2"/>
    <sheet name="réel+prév.Ajust. (CA)" sheetId="98" r:id="rId3"/>
    <sheet name="Prévision 19-20 AGA" sheetId="64" r:id="rId4"/>
  </sheets>
  <definedNames>
    <definedName name="_xlnm.Print_Area" localSheetId="3">'Prévision 19-20 AGA'!$A$1:$H$47</definedName>
  </definedNames>
  <calcPr calcId="162913"/>
</workbook>
</file>

<file path=xl/calcChain.xml><?xml version="1.0" encoding="utf-8"?>
<calcChain xmlns="http://schemas.openxmlformats.org/spreadsheetml/2006/main">
  <c r="C10" i="93" l="1"/>
  <c r="C15" i="93" s="1"/>
  <c r="K30" i="106" l="1"/>
  <c r="J21" i="106"/>
  <c r="K38" i="106"/>
  <c r="J36" i="106"/>
  <c r="J37" i="106"/>
  <c r="J38" i="106"/>
  <c r="F36" i="106"/>
  <c r="F37" i="106"/>
  <c r="F38" i="106"/>
  <c r="K35" i="106"/>
  <c r="J31" i="106"/>
  <c r="J32" i="106"/>
  <c r="J33" i="106"/>
  <c r="J34" i="106"/>
  <c r="J35" i="106"/>
  <c r="F31" i="106"/>
  <c r="F32" i="106"/>
  <c r="F33" i="106"/>
  <c r="F34" i="106"/>
  <c r="F35" i="106"/>
  <c r="F29" i="106"/>
  <c r="J29" i="106" s="1"/>
  <c r="K29" i="106" s="1"/>
  <c r="F30" i="106"/>
  <c r="J30" i="106" s="1"/>
  <c r="F28" i="106"/>
  <c r="J28" i="106" s="1"/>
  <c r="F27" i="106"/>
  <c r="J27" i="106" s="1"/>
  <c r="F26" i="106"/>
  <c r="J26" i="106" s="1"/>
  <c r="F25" i="106"/>
  <c r="J25" i="106" s="1"/>
  <c r="F24" i="106"/>
  <c r="J24" i="106" s="1"/>
  <c r="F23" i="106"/>
  <c r="J23" i="106" s="1"/>
  <c r="F22" i="106"/>
  <c r="J22" i="106" s="1"/>
  <c r="F21" i="106"/>
  <c r="F20" i="106"/>
  <c r="J20" i="106" s="1"/>
  <c r="F19" i="106"/>
  <c r="J19" i="106" s="1"/>
  <c r="F18" i="106"/>
  <c r="J18" i="106" s="1"/>
  <c r="F17" i="106"/>
  <c r="J17" i="106" s="1"/>
  <c r="F16" i="106"/>
  <c r="J16" i="106" s="1"/>
  <c r="F15" i="106"/>
  <c r="J15" i="106" s="1"/>
  <c r="F14" i="106"/>
  <c r="J14" i="106" s="1"/>
  <c r="F13" i="106"/>
  <c r="J13" i="106" s="1"/>
  <c r="F12" i="106"/>
  <c r="J12" i="106" s="1"/>
  <c r="F11" i="106"/>
  <c r="J11" i="106" s="1"/>
  <c r="F10" i="106"/>
  <c r="J10" i="106" s="1"/>
  <c r="F9" i="106"/>
  <c r="J9" i="106" s="1"/>
  <c r="F8" i="106"/>
  <c r="J8" i="106" s="1"/>
  <c r="F7" i="106"/>
  <c r="J7" i="106" s="1"/>
  <c r="F6" i="106"/>
  <c r="J6" i="106" s="1"/>
  <c r="F5" i="106"/>
  <c r="J5" i="106" s="1"/>
  <c r="F4" i="106"/>
  <c r="J4" i="106" s="1"/>
  <c r="F3" i="106"/>
  <c r="J3" i="106" s="1"/>
  <c r="K12" i="106" l="1"/>
  <c r="K18" i="106"/>
  <c r="K41" i="106" s="1"/>
  <c r="K7" i="106"/>
  <c r="K28" i="106"/>
  <c r="G7" i="98" l="1"/>
  <c r="K7" i="98" s="1"/>
  <c r="G11" i="98"/>
  <c r="L11" i="98" s="1"/>
  <c r="G25" i="98"/>
  <c r="L25" i="98" s="1"/>
  <c r="C46" i="93"/>
  <c r="C48" i="93" s="1"/>
  <c r="C41" i="93"/>
  <c r="C32" i="93"/>
  <c r="C34" i="93" s="1"/>
  <c r="C18" i="98"/>
  <c r="B18" i="98"/>
  <c r="C16" i="64"/>
  <c r="J40" i="98"/>
  <c r="H40" i="98"/>
  <c r="D31" i="98"/>
  <c r="I14" i="98"/>
  <c r="I31" i="98"/>
  <c r="I34" i="98" l="1"/>
  <c r="I40" i="98" s="1"/>
  <c r="C50" i="93"/>
  <c r="G22" i="98"/>
  <c r="K22" i="98" s="1"/>
  <c r="K25" i="98"/>
  <c r="G20" i="98"/>
  <c r="K20" i="98" s="1"/>
  <c r="G10" i="98"/>
  <c r="L10" i="98" s="1"/>
  <c r="C33" i="64"/>
  <c r="C35" i="64" s="1"/>
  <c r="K11" i="98"/>
  <c r="L7" i="98"/>
  <c r="G24" i="98"/>
  <c r="K24" i="98" s="1"/>
  <c r="G27" i="98"/>
  <c r="L27" i="98" s="1"/>
  <c r="G28" i="98"/>
  <c r="K28" i="98" s="1"/>
  <c r="C14" i="98"/>
  <c r="G9" i="98"/>
  <c r="L9" i="98" s="1"/>
  <c r="G23" i="98"/>
  <c r="K23" i="98" s="1"/>
  <c r="G12" i="98"/>
  <c r="G8" i="98"/>
  <c r="L28" i="98" l="1"/>
  <c r="K10" i="98"/>
  <c r="L24" i="98"/>
  <c r="L20" i="98"/>
  <c r="L22" i="98"/>
  <c r="L23" i="98"/>
  <c r="K27" i="98"/>
  <c r="C31" i="98"/>
  <c r="G26" i="98"/>
  <c r="L26" i="98" s="1"/>
  <c r="K9" i="98"/>
  <c r="B31" i="98"/>
  <c r="L12" i="98"/>
  <c r="K12" i="98"/>
  <c r="B14" i="98"/>
  <c r="L8" i="98"/>
  <c r="K8" i="98"/>
  <c r="G14" i="98"/>
  <c r="G21" i="98"/>
  <c r="B34" i="98" l="1"/>
  <c r="C34" i="98" s="1"/>
  <c r="G31" i="98"/>
  <c r="K31" i="98" s="1"/>
  <c r="K26" i="98"/>
  <c r="L14" i="98"/>
  <c r="K14" i="98"/>
  <c r="K21" i="98"/>
  <c r="L21" i="98"/>
  <c r="L31" i="98" l="1"/>
  <c r="G34" i="98"/>
  <c r="G40" i="98" s="1"/>
  <c r="K34" i="98" l="1"/>
</calcChain>
</file>

<file path=xl/comments1.xml><?xml version="1.0" encoding="utf-8"?>
<comments xmlns="http://schemas.openxmlformats.org/spreadsheetml/2006/main">
  <authors>
    <author>Maryse</author>
    <author>Utilisateur</author>
  </authors>
  <commentList>
    <comment ref="K8" authorId="0" shapeId="0">
      <text>
        <r>
          <rPr>
            <b/>
            <sz val="9"/>
            <color indexed="81"/>
            <rFont val="Tahoma"/>
            <family val="2"/>
          </rPr>
          <t>Subvention pour projet</t>
        </r>
        <r>
          <rPr>
            <sz val="9"/>
            <color indexed="81"/>
            <rFont val="Tahoma"/>
            <family val="2"/>
          </rPr>
          <t xml:space="preserve">
Maryse:
- 14 332,38 $ SLP II
- 2 100 $ IDÉ Trois-Rivières
- 2 000 $ Emploi-Québec
- 59,13 $ Reporté 18-19 
+ 2 619,47 $ SLP I
+ 3000 $ RNCREQ - Consultation Transport et CC</t>
        </r>
      </text>
    </comment>
    <comment ref="K9" authorId="0" shapeId="0">
      <text>
        <r>
          <rPr>
            <b/>
            <sz val="9"/>
            <color indexed="81"/>
            <rFont val="Tahoma"/>
            <family val="2"/>
          </rPr>
          <t>Maryse:</t>
        </r>
        <r>
          <rPr>
            <sz val="9"/>
            <color indexed="81"/>
            <rFont val="Tahoma"/>
            <family val="2"/>
          </rPr>
          <t xml:space="preserve">
+ 5836 $ Accompagnement V3R  - comités événement
+1450 $ Formation gouvernance
+ 75 $ location système son
+ 300 $ Débat env. élections féd.
-7361 $ $ revenu ECM+</t>
        </r>
      </text>
    </comment>
    <comment ref="K11" authorId="0" shapeId="0">
      <text>
        <r>
          <rPr>
            <b/>
            <sz val="9"/>
            <color indexed="81"/>
            <rFont val="Tahoma"/>
            <family val="2"/>
          </rPr>
          <t>Subventions salariales + Loyer</t>
        </r>
        <r>
          <rPr>
            <sz val="9"/>
            <color indexed="81"/>
            <rFont val="Tahoma"/>
            <family val="2"/>
          </rPr>
          <t xml:space="preserve">
mise à pied de l'employé subventionné</t>
        </r>
      </text>
    </comment>
    <comment ref="K12" authorId="0" shapeId="0">
      <text>
        <r>
          <rPr>
            <b/>
            <sz val="9"/>
            <color indexed="81"/>
            <rFont val="Tahoma"/>
            <family val="2"/>
          </rPr>
          <t>Revenus intérêts + produits divers + Don + Contribution en nature</t>
        </r>
        <r>
          <rPr>
            <sz val="9"/>
            <color indexed="81"/>
            <rFont val="Tahoma"/>
            <family val="2"/>
          </rPr>
          <t xml:space="preserve">
3 224,63 $ ECM+ (CTTÉI)
786,86 $ Dons entreprise (Microsoft)
6196,92 $ SLP I contribution en nature est maintenant comptabilisé à la demande du trésorier
100 $ La Shop à réparer (Denis Roy)
1100,12 $ Revenu d'intérêt
</t>
        </r>
      </text>
    </comment>
    <comment ref="K20" authorId="0" shapeId="0">
      <text>
        <r>
          <rPr>
            <b/>
            <sz val="9"/>
            <color indexed="81"/>
            <rFont val="Tahoma"/>
            <family val="2"/>
          </rPr>
          <t xml:space="preserve">Salaire 
D Bission : </t>
        </r>
        <r>
          <rPr>
            <sz val="9"/>
            <color indexed="81"/>
            <rFont val="Tahoma"/>
            <family val="2"/>
          </rPr>
          <t xml:space="preserve">congé maladie + mise à pied (21 juillet début du congé)
</t>
        </r>
        <r>
          <rPr>
            <b/>
            <sz val="9"/>
            <color indexed="81"/>
            <rFont val="Tahoma"/>
            <family val="2"/>
          </rPr>
          <t>C. Lacoste</t>
        </r>
        <r>
          <rPr>
            <sz val="9"/>
            <color indexed="81"/>
            <rFont val="Tahoma"/>
            <family val="2"/>
          </rPr>
          <t xml:space="preserve"> : congédiement C. (21 juin 2019)
</t>
        </r>
        <r>
          <rPr>
            <b/>
            <sz val="9"/>
            <color indexed="81"/>
            <rFont val="Tahoma"/>
            <family val="2"/>
          </rPr>
          <t>Chargé de projet économie circulaire</t>
        </r>
        <r>
          <rPr>
            <sz val="9"/>
            <color indexed="81"/>
            <rFont val="Tahoma"/>
            <family val="2"/>
          </rPr>
          <t xml:space="preserve"> : devait être un employé d'EM à 35 h /sem est devenu des Honoraires prof. À 17,5h/sem jusqu'au fêtes, après les fêtes 26 h/ sem (employé de la SADC) (frais de projet ECM+)
</t>
        </r>
      </text>
    </comment>
    <comment ref="K21" authorId="0" shapeId="0">
      <text>
        <r>
          <rPr>
            <b/>
            <sz val="9"/>
            <color indexed="81"/>
            <rFont val="Tahoma"/>
            <family val="2"/>
          </rPr>
          <t>Frais de projets,  services et d'activités</t>
        </r>
        <r>
          <rPr>
            <sz val="9"/>
            <color indexed="81"/>
            <rFont val="Tahoma"/>
            <family val="2"/>
          </rPr>
          <t xml:space="preserve">
</t>
        </r>
        <r>
          <rPr>
            <b/>
            <sz val="9"/>
            <color indexed="81"/>
            <rFont val="Tahoma"/>
            <family val="2"/>
          </rPr>
          <t xml:space="preserve">+59,13 $ </t>
        </r>
        <r>
          <rPr>
            <sz val="9"/>
            <color indexed="81"/>
            <rFont val="Tahoma"/>
            <family val="2"/>
          </rPr>
          <t xml:space="preserve">PNPE (moins d'entrée moins de dépenses)
</t>
        </r>
        <r>
          <rPr>
            <b/>
            <sz val="9"/>
            <color indexed="81"/>
            <rFont val="Tahoma"/>
            <family val="2"/>
          </rPr>
          <t xml:space="preserve">- 4 678,38 $ </t>
        </r>
        <r>
          <rPr>
            <sz val="9"/>
            <color indexed="81"/>
            <rFont val="Tahoma"/>
            <family val="2"/>
          </rPr>
          <t xml:space="preserve">SLP I (6196,95 $charges en nature) ( réel : surplus de 1518,57 $)
</t>
        </r>
        <r>
          <rPr>
            <b/>
            <sz val="9"/>
            <color indexed="81"/>
            <rFont val="Tahoma"/>
            <family val="2"/>
          </rPr>
          <t xml:space="preserve">+7 798,39 </t>
        </r>
        <r>
          <rPr>
            <sz val="9"/>
            <color indexed="81"/>
            <rFont val="Tahoma"/>
            <family val="2"/>
          </rPr>
          <t xml:space="preserve">$ SLP II (le projet n'a pas eu lieu)
</t>
        </r>
        <r>
          <rPr>
            <b/>
            <sz val="9"/>
            <color indexed="81"/>
            <rFont val="Tahoma"/>
            <family val="2"/>
          </rPr>
          <t>-1 173,51 $</t>
        </r>
        <r>
          <rPr>
            <sz val="9"/>
            <color indexed="81"/>
            <rFont val="Tahoma"/>
            <family val="2"/>
          </rPr>
          <t xml:space="preserve"> Essais Véhicule Électrique 
</t>
        </r>
        <r>
          <rPr>
            <b/>
            <sz val="9"/>
            <color indexed="81"/>
            <rFont val="Tahoma"/>
            <family val="2"/>
          </rPr>
          <t xml:space="preserve">- 12 389,96 $ </t>
        </r>
        <r>
          <rPr>
            <sz val="9"/>
            <color indexed="81"/>
            <rFont val="Tahoma"/>
            <family val="2"/>
          </rPr>
          <t>ECM+ (Chargé de projet économie circulaire : devait être un employé d'EM à 35 h /sem est devenu des Honoraires prof. À 17,5h/sem jusqu'au fêtes, après les fêtes 26 h/ sem (employé de la SADC) (</t>
        </r>
        <r>
          <rPr>
            <b/>
            <sz val="9"/>
            <color indexed="81"/>
            <rFont val="Tahoma"/>
            <family val="2"/>
          </rPr>
          <t>13 948,62</t>
        </r>
        <r>
          <rPr>
            <sz val="9"/>
            <color indexed="81"/>
            <rFont val="Tahoma"/>
            <family val="2"/>
          </rPr>
          <t xml:space="preserve"> $ /honoraires prof. incluant les frais de gestion de  1 500 $)) + ajustement des dépenses.</t>
        </r>
      </text>
    </comment>
    <comment ref="A22" authorId="0" shapeId="0">
      <text>
        <r>
          <rPr>
            <b/>
            <sz val="9"/>
            <color indexed="81"/>
            <rFont val="Tahoma"/>
            <family val="2"/>
          </rPr>
          <t>Frais de représentation</t>
        </r>
        <r>
          <rPr>
            <sz val="9"/>
            <color indexed="81"/>
            <rFont val="Tahoma"/>
            <family val="2"/>
          </rPr>
          <t xml:space="preserve">
Frais de représentation personnel
Frais de représentation administrateur
Vie associative</t>
        </r>
      </text>
    </comment>
    <comment ref="A23" authorId="0" shapeId="0">
      <text>
        <r>
          <rPr>
            <b/>
            <sz val="9"/>
            <color indexed="81"/>
            <rFont val="Tahoma"/>
            <family val="2"/>
          </rPr>
          <t>Frais de formation + réunion + Club social</t>
        </r>
        <r>
          <rPr>
            <sz val="9"/>
            <color indexed="81"/>
            <rFont val="Tahoma"/>
            <family val="2"/>
          </rPr>
          <t xml:space="preserve">
Frais de formation
Frais de réunion CA, Comités, AGA
Club social</t>
        </r>
      </text>
    </comment>
    <comment ref="K24" authorId="0" shapeId="0">
      <text>
        <r>
          <rPr>
            <b/>
            <sz val="9"/>
            <color indexed="81"/>
            <rFont val="Tahoma"/>
            <family val="2"/>
          </rPr>
          <t>Loyer</t>
        </r>
        <r>
          <rPr>
            <sz val="9"/>
            <color indexed="81"/>
            <rFont val="Tahoma"/>
            <family val="2"/>
          </rPr>
          <t xml:space="preserve">
Prévoyait une location d'un bureau </t>
        </r>
      </text>
    </comment>
    <comment ref="A25" authorId="1" shapeId="0">
      <text>
        <r>
          <rPr>
            <b/>
            <sz val="9"/>
            <color indexed="81"/>
            <rFont val="Tahoma"/>
            <family val="2"/>
          </rPr>
          <t>Équipements de bureau et informatique</t>
        </r>
        <r>
          <rPr>
            <sz val="9"/>
            <color indexed="81"/>
            <rFont val="Tahoma"/>
            <family val="2"/>
          </rPr>
          <t xml:space="preserve">
Logiciels
Réparation et entretien équipements
Équipement informatique
Équipement de bureau</t>
        </r>
      </text>
    </comment>
    <comment ref="K25" authorId="0" shapeId="0">
      <text>
        <r>
          <rPr>
            <b/>
            <sz val="9"/>
            <color indexed="81"/>
            <rFont val="Tahoma"/>
            <family val="2"/>
          </rPr>
          <t>Équipements de bureau et informatique</t>
        </r>
        <r>
          <rPr>
            <sz val="9"/>
            <color indexed="81"/>
            <rFont val="Tahoma"/>
            <family val="2"/>
          </rPr>
          <t xml:space="preserve">
1108,89 $ Achat non prévu du logiciel comptable
Plus autres frais plus élevés que prévu </t>
        </r>
      </text>
    </comment>
    <comment ref="A26" authorId="0" shapeId="0">
      <text>
        <r>
          <rPr>
            <b/>
            <sz val="9"/>
            <color indexed="81"/>
            <rFont val="Tahoma"/>
            <family val="2"/>
          </rPr>
          <t>Frais généraux</t>
        </r>
        <r>
          <rPr>
            <sz val="9"/>
            <color indexed="81"/>
            <rFont val="Tahoma"/>
            <family val="2"/>
          </rPr>
          <t xml:space="preserve">
Publicité et promotion
Courrier et frais postaux
Frais de carte de crédit
Assurance
Intérêt et frais bancaires
Fournitures de bureau
Achat divers
Taxes et permis
Entretien et aménagement local
Téléphone et télécommunications
Amélioration locative</t>
        </r>
      </text>
    </comment>
    <comment ref="K26" authorId="0" shapeId="0">
      <text>
        <r>
          <rPr>
            <b/>
            <sz val="9"/>
            <color indexed="81"/>
            <rFont val="Tahoma"/>
            <family val="2"/>
          </rPr>
          <t xml:space="preserve">Maryse:
Dép. moins élevé
</t>
        </r>
        <r>
          <rPr>
            <sz val="9"/>
            <color indexed="81"/>
            <rFont val="Tahoma"/>
            <family val="2"/>
          </rPr>
          <t>8,04 $ Frais de carte de crédit</t>
        </r>
        <r>
          <rPr>
            <b/>
            <sz val="9"/>
            <color indexed="81"/>
            <rFont val="Tahoma"/>
            <family val="2"/>
          </rPr>
          <t xml:space="preserve">
Dép. Plus élevé
</t>
        </r>
        <r>
          <rPr>
            <sz val="9"/>
            <color indexed="81"/>
            <rFont val="Tahoma"/>
            <family val="2"/>
          </rPr>
          <t>- 49,41 $ assurances
-8,12 $ Intérêt, frais bancaire
-242,89 $ aménagement du local</t>
        </r>
      </text>
    </comment>
    <comment ref="A28" authorId="0" shapeId="0">
      <text>
        <r>
          <rPr>
            <b/>
            <sz val="9"/>
            <color indexed="81"/>
            <rFont val="Tahoma"/>
            <family val="2"/>
          </rPr>
          <t>Honoraires professionnels</t>
        </r>
        <r>
          <rPr>
            <sz val="9"/>
            <color indexed="81"/>
            <rFont val="Tahoma"/>
            <family val="2"/>
          </rPr>
          <t xml:space="preserve">
Honoraires prof 
Frais compatables</t>
        </r>
      </text>
    </comment>
    <comment ref="G38" authorId="0" shapeId="0">
      <text>
        <r>
          <rPr>
            <b/>
            <sz val="9"/>
            <color indexed="81"/>
            <rFont val="Tahoma"/>
            <family val="2"/>
          </rPr>
          <t>Non affecté au 31 mars</t>
        </r>
        <r>
          <rPr>
            <sz val="9"/>
            <color indexed="81"/>
            <rFont val="Tahoma"/>
            <family val="2"/>
          </rPr>
          <t xml:space="preserve">
101 767 $ non affecté au 31 mars 2019
-13 400 $ Ajout au fonds de réserve
88 367 $
Augmenter le fonds de réserve de 13 400 $ (il est passé de 11 600 $ à 25 000 $)
</t>
        </r>
      </text>
    </comment>
  </commentList>
</comments>
</file>

<file path=xl/comments2.xml><?xml version="1.0" encoding="utf-8"?>
<comments xmlns="http://schemas.openxmlformats.org/spreadsheetml/2006/main">
  <authors>
    <author>Maryse</author>
    <author>Utilisateur</author>
  </authors>
  <commentList>
    <comment ref="E7" authorId="0" shapeId="0">
      <text>
        <r>
          <rPr>
            <b/>
            <sz val="9"/>
            <color indexed="81"/>
            <rFont val="Tahoma"/>
            <family val="2"/>
          </rPr>
          <t xml:space="preserve">Subvention pour projet
</t>
        </r>
        <r>
          <rPr>
            <sz val="9"/>
            <color indexed="81"/>
            <rFont val="Tahoma"/>
            <family val="2"/>
          </rPr>
          <t xml:space="preserve">
26 547 $ SADC de la MRC de portneuf MEC
15 000 (3000 $ par SADC) MEC
16 000 $ (RGMRM)  projet MEC
3 000 $ ICI participantes MEC
5 000 $ Emploi Québec MEC
12 100 $ IDÉTrois-Rivières MEC
16 000 $ RGMRM MEC
14 100 $ SADC en nature MEC
19 157 $ (somme reporté ) PNPE  
56 000 $ PNPE
7800 $ CEUM SLP I
4070,62 $ subv. Reportée - SLP I
6200 $ Banque TD - SLP I
10800 $ CEUM SLP II
3532,38 $ Banque TD SLP II
12000 $ (3 essais routier, (4000 $ par essaie) RNCREQ 
2 000 $ (essais routier) Autres sources</t>
        </r>
      </text>
    </comment>
    <comment ref="E8" authorId="0" shapeId="0">
      <text>
        <r>
          <rPr>
            <b/>
            <sz val="9"/>
            <color indexed="81"/>
            <rFont val="Tahoma"/>
            <family val="2"/>
          </rPr>
          <t>Revenu de services</t>
        </r>
        <r>
          <rPr>
            <sz val="9"/>
            <color indexed="81"/>
            <rFont val="Tahoma"/>
            <family val="2"/>
          </rPr>
          <t xml:space="preserve">
Comités de vigilance de Champlain
Régie de gestion des matières résiduelles de la Mauricie (RGMRM)
2500 $ (2 réunions X 1250 $) 
Coordination de la TERE (CERED)
 2500 $  Ville de Trois-rivières
contrat en GMR
8000 $ 
487,43 $ Campus Durable</t>
        </r>
      </text>
    </comment>
    <comment ref="E10" authorId="0" shapeId="0">
      <text>
        <r>
          <rPr>
            <b/>
            <sz val="9"/>
            <color indexed="81"/>
            <rFont val="Tahoma"/>
            <family val="2"/>
          </rPr>
          <t>Subventions salariales + Loyer</t>
        </r>
        <r>
          <rPr>
            <sz val="9"/>
            <color indexed="81"/>
            <rFont val="Tahoma"/>
            <family val="2"/>
          </rPr>
          <t xml:space="preserve">
13 048 $
30 sem. X salaire minimum
1er avril 2019 12 $
1er avril 2019 12,50$
1 507,36 $ subv. loyer</t>
        </r>
      </text>
    </comment>
    <comment ref="E21" authorId="0" shapeId="0">
      <text>
        <r>
          <rPr>
            <b/>
            <sz val="9"/>
            <color indexed="81"/>
            <rFont val="Tahoma"/>
            <family val="2"/>
          </rPr>
          <t>Total  Salaires et Charges</t>
        </r>
        <r>
          <rPr>
            <sz val="9"/>
            <color indexed="81"/>
            <rFont val="Tahoma"/>
            <family val="2"/>
          </rPr>
          <t xml:space="preserve">
6 employés + REER</t>
        </r>
      </text>
    </comment>
    <comment ref="E22" authorId="0" shapeId="0">
      <text>
        <r>
          <rPr>
            <b/>
            <sz val="9"/>
            <color indexed="81"/>
            <rFont val="Tahoma"/>
            <family val="2"/>
          </rPr>
          <t>Frais de projets et services et d'activités</t>
        </r>
        <r>
          <rPr>
            <sz val="9"/>
            <color indexed="81"/>
            <rFont val="Tahoma"/>
            <family val="2"/>
          </rPr>
          <t xml:space="preserve">
88 637 $ projet PNPE et MEC
15 450 $ SLP I et SLP II
9 000 $ Essais routiers
6 000 $ Activités
1 075 $ Services offerts</t>
        </r>
      </text>
    </comment>
    <comment ref="B23" authorId="0" shapeId="0">
      <text>
        <r>
          <rPr>
            <b/>
            <sz val="9"/>
            <color indexed="81"/>
            <rFont val="Tahoma"/>
            <family val="2"/>
          </rPr>
          <t>Frais de représentation</t>
        </r>
        <r>
          <rPr>
            <sz val="9"/>
            <color indexed="81"/>
            <rFont val="Tahoma"/>
            <family val="2"/>
          </rPr>
          <t xml:space="preserve">
Frais de représentation personnel
Frais de représentation administrateur
Vie associative
Cotisation</t>
        </r>
      </text>
    </comment>
    <comment ref="B24" authorId="0" shapeId="0">
      <text>
        <r>
          <rPr>
            <b/>
            <sz val="9"/>
            <color indexed="81"/>
            <rFont val="Tahoma"/>
            <family val="2"/>
          </rPr>
          <t>Frais de formation + réunion + Club social</t>
        </r>
        <r>
          <rPr>
            <sz val="9"/>
            <color indexed="81"/>
            <rFont val="Tahoma"/>
            <family val="2"/>
          </rPr>
          <t xml:space="preserve">
Frais de formation
Frais de réunion CA, Comités, AGA
Club social</t>
        </r>
      </text>
    </comment>
    <comment ref="B26" authorId="1" shapeId="0">
      <text>
        <r>
          <rPr>
            <b/>
            <sz val="9"/>
            <color indexed="81"/>
            <rFont val="Tahoma"/>
            <family val="2"/>
          </rPr>
          <t>Équipements de bureau et informatique</t>
        </r>
        <r>
          <rPr>
            <sz val="9"/>
            <color indexed="81"/>
            <rFont val="Tahoma"/>
            <family val="2"/>
          </rPr>
          <t xml:space="preserve">
Logiciels
Réparation et entretien équipements
Équipement informatique
Équipement de bureau</t>
        </r>
      </text>
    </comment>
    <comment ref="B27" authorId="0" shapeId="0">
      <text>
        <r>
          <rPr>
            <b/>
            <sz val="9"/>
            <color indexed="81"/>
            <rFont val="Tahoma"/>
            <family val="2"/>
          </rPr>
          <t>Frais généraux</t>
        </r>
        <r>
          <rPr>
            <sz val="9"/>
            <color indexed="81"/>
            <rFont val="Tahoma"/>
            <family val="2"/>
          </rPr>
          <t xml:space="preserve">
Publicité et promotion
Courrier et frais postaux
Frais de carte de crédit
Assurance
Intérêt et frais bancaires
Fournitures de bureau
Achat divers
Taxes et permis
Entretien et aménagement local
Téléphone et télécommunications
Amélioration locative</t>
        </r>
      </text>
    </comment>
    <comment ref="B29" authorId="0" shapeId="0">
      <text>
        <r>
          <rPr>
            <b/>
            <sz val="9"/>
            <color indexed="81"/>
            <rFont val="Tahoma"/>
            <family val="2"/>
          </rPr>
          <t>Honoraires professionnels</t>
        </r>
        <r>
          <rPr>
            <sz val="9"/>
            <color indexed="81"/>
            <rFont val="Tahoma"/>
            <family val="2"/>
          </rPr>
          <t xml:space="preserve">
Honoraires prof 
Frais compatables</t>
        </r>
      </text>
    </comment>
  </commentList>
</comments>
</file>

<file path=xl/sharedStrings.xml><?xml version="1.0" encoding="utf-8"?>
<sst xmlns="http://schemas.openxmlformats.org/spreadsheetml/2006/main" count="137" uniqueCount="103">
  <si>
    <t>Budget/Année</t>
  </si>
  <si>
    <t>Subvention Statutaire</t>
  </si>
  <si>
    <t>Cotisation des membres</t>
  </si>
  <si>
    <t>Loyer</t>
  </si>
  <si>
    <t>Associations et cotisations</t>
  </si>
  <si>
    <t>Revenus :</t>
  </si>
  <si>
    <t xml:space="preserve">Dépenses : </t>
  </si>
  <si>
    <t>Période 1 à 12</t>
  </si>
  <si>
    <t>Revenu de services</t>
  </si>
  <si>
    <t>Subvention pour projet</t>
  </si>
  <si>
    <t>Total des revenus</t>
  </si>
  <si>
    <t>Total des dépenses</t>
  </si>
  <si>
    <t>Total  Salaires et Charges</t>
  </si>
  <si>
    <t>Surplus/Déficit</t>
  </si>
  <si>
    <t>Honoraires professionnels</t>
  </si>
  <si>
    <t>Conseil régional de l'environnement Mauricie</t>
  </si>
  <si>
    <t xml:space="preserve"> </t>
  </si>
  <si>
    <t>ACTIF</t>
  </si>
  <si>
    <t>Actifs à court terme</t>
  </si>
  <si>
    <t>Total de l'encaisse</t>
  </si>
  <si>
    <t>Total à recevoir</t>
  </si>
  <si>
    <t>Total actifs à court terme</t>
  </si>
  <si>
    <t>Total des immobilisations</t>
  </si>
  <si>
    <t>TOTAL ACTIF</t>
  </si>
  <si>
    <t>PASSIF</t>
  </si>
  <si>
    <t>Passif à court terme</t>
  </si>
  <si>
    <t>Comptes fournisseurs</t>
  </si>
  <si>
    <t>Frais courus</t>
  </si>
  <si>
    <t>Cartes de crédit à payer</t>
  </si>
  <si>
    <t>Vacances à payer</t>
  </si>
  <si>
    <t>Total receveur général</t>
  </si>
  <si>
    <t>Total - Ministre des Finances Qué.</t>
  </si>
  <si>
    <t>CSST à payer</t>
  </si>
  <si>
    <t>Assurance collectives à payer</t>
  </si>
  <si>
    <t>TPS à remettre (Remboursement)</t>
  </si>
  <si>
    <t>TVQ à remettre (Remboursement)</t>
  </si>
  <si>
    <t>Vente prépayées/Acomptes</t>
  </si>
  <si>
    <t>Total du passif à court terme</t>
  </si>
  <si>
    <t>TOTAL PASSIF</t>
  </si>
  <si>
    <t>AVOIR DES PROPRIÉTAIRES</t>
  </si>
  <si>
    <t>Autes éléments</t>
  </si>
  <si>
    <t>Fonds de réserve</t>
  </si>
  <si>
    <t>Revenus reportés</t>
  </si>
  <si>
    <t>Total des autres éléments</t>
  </si>
  <si>
    <t>Bénéfices non répartis</t>
  </si>
  <si>
    <t>Bénéfices non répartis- exer. préc.</t>
  </si>
  <si>
    <t>Bénéfice net</t>
  </si>
  <si>
    <t>Total des bénéfices non répartis</t>
  </si>
  <si>
    <t>TOTAL AVOIR DES PROPRIÉTAIRES</t>
  </si>
  <si>
    <t>PASSIF ET AVOIR</t>
  </si>
  <si>
    <t>Solde/Année</t>
  </si>
  <si>
    <t>Évolution des actifs nets</t>
  </si>
  <si>
    <t>non affectés</t>
  </si>
  <si>
    <t>Total</t>
  </si>
  <si>
    <t>Surplus/(pertes)</t>
  </si>
  <si>
    <t>période 1 à 12</t>
  </si>
  <si>
    <t>RÉEL</t>
  </si>
  <si>
    <t>PRÉV. AJUSTÉES</t>
  </si>
  <si>
    <t>Frais généraux</t>
  </si>
  <si>
    <t>Équipements de bureau et informatique</t>
  </si>
  <si>
    <t>Frais de formation + réunion + Club social</t>
  </si>
  <si>
    <t>Frais de représentation</t>
  </si>
  <si>
    <t>Pourcentage</t>
  </si>
  <si>
    <t>Rev. / Dép.</t>
  </si>
  <si>
    <t>budget annuel</t>
  </si>
  <si>
    <t>Subventions salariales + Loyer</t>
  </si>
  <si>
    <t>Revenus intérêts + produits divers + Don</t>
  </si>
  <si>
    <t>2019-2020</t>
  </si>
  <si>
    <t>Budget/Année 2019-2020</t>
  </si>
  <si>
    <t>Frais de projets,  services et d'activités</t>
  </si>
  <si>
    <t>Frais de projets et services et d'activités</t>
  </si>
  <si>
    <t>Revenus intérêts + produits divers + Don + Contribution en nature</t>
  </si>
  <si>
    <t>Non affecté au 31 mars 2019 (moins augm. Fonds)</t>
  </si>
  <si>
    <t>Projet</t>
  </si>
  <si>
    <t>mois</t>
  </si>
  <si>
    <t>prévisions budg</t>
  </si>
  <si>
    <t>Différence</t>
  </si>
  <si>
    <t>RGMRM</t>
  </si>
  <si>
    <t>RRFS à payer</t>
  </si>
  <si>
    <t xml:space="preserve">* Fonds de réserve : dans le but déterminé d'acquitter nos obligations légales et financières à la suite de la fermeture de l’Organisme  
</t>
  </si>
  <si>
    <t>avril</t>
  </si>
  <si>
    <t>juin</t>
  </si>
  <si>
    <t>juillet</t>
  </si>
  <si>
    <t>18-19 - Reporté</t>
  </si>
  <si>
    <t>avril à déc.</t>
  </si>
  <si>
    <t>janv. à mars</t>
  </si>
  <si>
    <t>réel avril à déc</t>
  </si>
  <si>
    <t>Budget janv. à …</t>
  </si>
  <si>
    <t>Comité de vigilance</t>
  </si>
  <si>
    <t>ERE</t>
  </si>
  <si>
    <t>Ville de Trois-Rivières</t>
  </si>
  <si>
    <t>Revenu GMR</t>
  </si>
  <si>
    <t>Campus durable</t>
  </si>
  <si>
    <t>Accompagnement  comités événement</t>
  </si>
  <si>
    <t>Formation Gouvernance</t>
  </si>
  <si>
    <t>Location système son</t>
  </si>
  <si>
    <t>oct</t>
  </si>
  <si>
    <t>+ organisme</t>
  </si>
  <si>
    <t>déc</t>
  </si>
  <si>
    <t>Débat env. élections féd</t>
  </si>
  <si>
    <t>Équiterre</t>
  </si>
  <si>
    <t>Future Fund</t>
  </si>
  <si>
    <t>Bilan au 31 décembre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</si>
</sst>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0\ &quot;$&quot;_);[Red]\(#,##0\ &quot;$&quot;\)"/>
    <numFmt numFmtId="7" formatCode="#,##0.00\ &quot;$&quot;_);\(#,##0.00\ &quot;$&quot;\)"/>
    <numFmt numFmtId="8" formatCode="#,##0.00\ &quot;$&quot;_);[Red]\(#,##0.00\ &quot;$&quot;\)"/>
    <numFmt numFmtId="44" formatCode="_ * #,##0.00_)\ &quot;$&quot;_ ;_ * \(#,##0.00\)\ &quot;$&quot;_ ;_ * &quot;-&quot;??_)\ &quot;$&quot;_ ;_ @_ "/>
    <numFmt numFmtId="164" formatCode="_ * #,##0_)\ &quot;$&quot;_ ;_ * \(#,##0\)\ &quot;$&quot;_ ;_ * &quot;-&quot;??_)\ &quot;$&quot;_ ;_ @_ "/>
    <numFmt numFmtId="165" formatCode="_ * #,##0.00_)\ [$€-1]_ ;_ * \(#,##0.00\)\ [$€-1]_ ;_ * &quot;-&quot;??_)\ [$€-1]_ "/>
  </numFmts>
  <fonts count="30" x14ac:knownFonts="1">
    <font>
      <sz val="10"/>
      <name val="Arial"/>
    </font>
    <font>
      <sz val="10"/>
      <name val="Arial"/>
      <family val="2"/>
    </font>
    <font>
      <i/>
      <sz val="10"/>
      <name val="Times New Roman"/>
      <family val="1"/>
    </font>
    <font>
      <sz val="10"/>
      <name val="Times New Roman"/>
      <family val="1"/>
    </font>
    <font>
      <b/>
      <sz val="10"/>
      <name val="Times New Roman"/>
      <family val="1"/>
    </font>
    <font>
      <b/>
      <i/>
      <sz val="10"/>
      <name val="Times New Roman"/>
      <family val="1"/>
    </font>
    <font>
      <sz val="10"/>
      <color indexed="10"/>
      <name val="Times New Roman"/>
      <family val="1"/>
    </font>
    <font>
      <sz val="8"/>
      <name val="Arial"/>
      <family val="2"/>
    </font>
    <font>
      <sz val="10"/>
      <name val="Arial"/>
      <family val="2"/>
    </font>
    <font>
      <sz val="10"/>
      <color indexed="10"/>
      <name val="Arial"/>
      <family val="2"/>
    </font>
    <font>
      <sz val="9"/>
      <color indexed="81"/>
      <name val="Tahoma"/>
      <family val="2"/>
    </font>
    <font>
      <b/>
      <sz val="9"/>
      <color indexed="81"/>
      <name val="Tahoma"/>
      <family val="2"/>
    </font>
    <font>
      <sz val="10"/>
      <color rgb="FFFF0000"/>
      <name val="Times New Roman"/>
      <family val="1"/>
    </font>
    <font>
      <b/>
      <sz val="10"/>
      <color rgb="FFFF0000"/>
      <name val="Times New Roman"/>
      <family val="1"/>
    </font>
    <font>
      <sz val="10"/>
      <color rgb="FFFF0000"/>
      <name val="Arial"/>
      <family val="2"/>
    </font>
    <font>
      <sz val="10"/>
      <color theme="1"/>
      <name val="Times New Roman"/>
      <family val="1"/>
    </font>
    <font>
      <b/>
      <sz val="12"/>
      <name val="Calibri"/>
      <family val="2"/>
      <scheme val="minor"/>
    </font>
    <font>
      <sz val="12"/>
      <name val="Calibri"/>
      <family val="2"/>
      <scheme val="minor"/>
    </font>
    <font>
      <b/>
      <i/>
      <sz val="12"/>
      <name val="Calibri"/>
      <family val="2"/>
      <scheme val="minor"/>
    </font>
    <font>
      <sz val="12"/>
      <color rgb="FFFF0000"/>
      <name val="Calibri"/>
      <family val="2"/>
      <scheme val="minor"/>
    </font>
    <font>
      <b/>
      <sz val="8"/>
      <color indexed="8"/>
      <name val="Arial"/>
      <family val="2"/>
    </font>
    <font>
      <b/>
      <sz val="8"/>
      <name val="Arial"/>
      <family val="2"/>
    </font>
    <font>
      <b/>
      <sz val="8"/>
      <color theme="6" tint="-0.249977111117893"/>
      <name val="Arial"/>
      <family val="2"/>
    </font>
    <font>
      <sz val="8"/>
      <color indexed="8"/>
      <name val="Arial"/>
      <family val="2"/>
    </font>
    <font>
      <sz val="10"/>
      <color theme="4" tint="-0.249977111117893"/>
      <name val="Arial"/>
      <family val="2"/>
    </font>
    <font>
      <b/>
      <sz val="10"/>
      <color indexed="10"/>
      <name val="Times New Roman"/>
      <family val="1"/>
    </font>
    <font>
      <sz val="9"/>
      <color indexed="8"/>
      <name val="Times New Roman"/>
      <family val="1"/>
    </font>
    <font>
      <sz val="10"/>
      <color theme="4"/>
      <name val="Times New Roman"/>
      <family val="1"/>
    </font>
    <font>
      <b/>
      <sz val="11"/>
      <color theme="1"/>
      <name val="Calibri"/>
      <family val="2"/>
      <scheme val="minor"/>
    </font>
    <font>
      <b/>
      <sz val="10"/>
      <name val="Arial"/>
      <family val="2"/>
    </font>
  </fonts>
  <fills count="1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FFCC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CCFF"/>
        <bgColor indexed="64"/>
      </patternFill>
    </fill>
    <fill>
      <patternFill patternType="solid">
        <fgColor theme="6" tint="0.59999389629810485"/>
        <bgColor indexed="64"/>
      </patternFill>
    </fill>
    <fill>
      <patternFill patternType="solid">
        <fgColor rgb="FF66FF33"/>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92D050"/>
        <bgColor indexed="64"/>
      </patternFill>
    </fill>
    <fill>
      <patternFill patternType="solid">
        <fgColor theme="4"/>
        <bgColor indexed="64"/>
      </patternFill>
    </fill>
  </fills>
  <borders count="38">
    <border>
      <left/>
      <right/>
      <top/>
      <bottom/>
      <diagonal/>
    </border>
    <border>
      <left/>
      <right/>
      <top/>
      <bottom style="hair">
        <color indexed="64"/>
      </bottom>
      <diagonal/>
    </border>
    <border>
      <left/>
      <right style="double">
        <color indexed="64"/>
      </right>
      <top/>
      <bottom/>
      <diagonal/>
    </border>
    <border>
      <left style="double">
        <color indexed="64"/>
      </left>
      <right/>
      <top/>
      <bottom/>
      <diagonal/>
    </border>
    <border>
      <left/>
      <right/>
      <top style="dashed">
        <color indexed="64"/>
      </top>
      <bottom style="dashed">
        <color indexed="64"/>
      </bottom>
      <diagonal/>
    </border>
    <border>
      <left/>
      <right/>
      <top style="thin">
        <color indexed="64"/>
      </top>
      <bottom style="double">
        <color indexed="64"/>
      </bottom>
      <diagonal/>
    </border>
    <border>
      <left/>
      <right/>
      <top style="thin">
        <color indexed="64"/>
      </top>
      <bottom style="thin">
        <color indexed="64"/>
      </bottom>
      <diagonal/>
    </border>
    <border>
      <left/>
      <right style="double">
        <color indexed="64"/>
      </right>
      <top/>
      <bottom style="hair">
        <color indexed="64"/>
      </bottom>
      <diagonal/>
    </border>
    <border>
      <left style="thin">
        <color indexed="64"/>
      </left>
      <right/>
      <top/>
      <bottom/>
      <diagonal/>
    </border>
    <border>
      <left/>
      <right style="double">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double">
        <color indexed="64"/>
      </left>
      <right/>
      <top/>
      <bottom style="hair">
        <color indexed="64"/>
      </bottom>
      <diagonal/>
    </border>
    <border>
      <left/>
      <right/>
      <top style="hair">
        <color indexed="64"/>
      </top>
      <bottom/>
      <diagonal/>
    </border>
    <border>
      <left style="double">
        <color indexed="64"/>
      </left>
      <right/>
      <top style="thin">
        <color indexed="64"/>
      </top>
      <bottom style="double">
        <color indexed="64"/>
      </bottom>
      <diagonal/>
    </border>
    <border>
      <left style="thin">
        <color indexed="64"/>
      </left>
      <right/>
      <top style="thin">
        <color indexed="64"/>
      </top>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auto="1"/>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right style="thin">
        <color indexed="64"/>
      </right>
      <top/>
      <bottom/>
      <diagonal/>
    </border>
    <border>
      <left/>
      <right/>
      <top/>
      <bottom style="double">
        <color indexed="64"/>
      </bottom>
      <diagonal/>
    </border>
    <border>
      <left style="double">
        <color indexed="64"/>
      </left>
      <right style="double">
        <color indexed="64"/>
      </right>
      <top/>
      <bottom/>
      <diagonal/>
    </border>
    <border>
      <left style="double">
        <color indexed="64"/>
      </left>
      <right/>
      <top style="dotted">
        <color indexed="64"/>
      </top>
      <bottom style="dashed">
        <color indexed="64"/>
      </bottom>
      <diagonal/>
    </border>
    <border>
      <left style="double">
        <color indexed="64"/>
      </left>
      <right/>
      <top style="thin">
        <color indexed="64"/>
      </top>
      <bottom style="thin">
        <color indexed="64"/>
      </bottom>
      <diagonal/>
    </border>
    <border>
      <left/>
      <right style="double">
        <color indexed="64"/>
      </right>
      <top style="dotted">
        <color indexed="64"/>
      </top>
      <bottom style="dotted">
        <color indexed="64"/>
      </bottom>
      <diagonal/>
    </border>
    <border>
      <left/>
      <right/>
      <top style="dotted">
        <color indexed="64"/>
      </top>
      <bottom style="dotted">
        <color indexed="64"/>
      </bottom>
      <diagonal/>
    </border>
    <border>
      <left/>
      <right style="double">
        <color indexed="64"/>
      </right>
      <top/>
      <bottom style="dotted">
        <color indexed="64"/>
      </bottom>
      <diagonal/>
    </border>
    <border>
      <left/>
      <right/>
      <top/>
      <bottom style="dotted">
        <color indexed="64"/>
      </bottom>
      <diagonal/>
    </border>
    <border>
      <left style="double">
        <color indexed="64"/>
      </left>
      <right style="thin">
        <color indexed="64"/>
      </right>
      <top/>
      <bottom style="hair">
        <color indexed="64"/>
      </bottom>
      <diagonal/>
    </border>
    <border>
      <left style="double">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xf numFmtId="165"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37">
    <xf numFmtId="0" fontId="0" fillId="0" borderId="0" xfId="0"/>
    <xf numFmtId="0" fontId="3" fillId="0" borderId="0" xfId="0" applyFont="1" applyFill="1"/>
    <xf numFmtId="44" fontId="4" fillId="0" borderId="0" xfId="2" applyFont="1" applyFill="1" applyBorder="1"/>
    <xf numFmtId="0" fontId="3" fillId="0" borderId="0" xfId="0" applyFont="1" applyFill="1" applyBorder="1"/>
    <xf numFmtId="0" fontId="3" fillId="0" borderId="0" xfId="0" applyFont="1" applyFill="1" applyBorder="1" applyAlignment="1">
      <alignment horizontal="center"/>
    </xf>
    <xf numFmtId="44" fontId="3" fillId="0" borderId="0" xfId="2" applyFont="1" applyFill="1"/>
    <xf numFmtId="44" fontId="3" fillId="0" borderId="0" xfId="2" applyFont="1" applyFill="1" applyBorder="1"/>
    <xf numFmtId="44" fontId="3" fillId="0" borderId="0" xfId="0" applyNumberFormat="1" applyFont="1" applyFill="1" applyBorder="1"/>
    <xf numFmtId="0" fontId="3" fillId="0" borderId="0" xfId="0" applyFont="1" applyFill="1" applyAlignment="1">
      <alignment horizontal="center"/>
    </xf>
    <xf numFmtId="0" fontId="3" fillId="0" borderId="3" xfId="0" applyFont="1" applyFill="1" applyBorder="1"/>
    <xf numFmtId="44" fontId="4" fillId="0" borderId="0" xfId="0" applyNumberFormat="1" applyFont="1" applyFill="1" applyBorder="1"/>
    <xf numFmtId="0" fontId="3" fillId="0" borderId="2" xfId="0" applyFont="1" applyFill="1" applyBorder="1"/>
    <xf numFmtId="0" fontId="5" fillId="0" borderId="0" xfId="0" applyFont="1" applyFill="1" applyAlignment="1">
      <alignment horizontal="center"/>
    </xf>
    <xf numFmtId="0" fontId="1" fillId="0" borderId="0" xfId="0" applyFont="1" applyFill="1" applyBorder="1"/>
    <xf numFmtId="0" fontId="3" fillId="0" borderId="0" xfId="0" applyFont="1" applyFill="1" applyAlignment="1">
      <alignment horizontal="right"/>
    </xf>
    <xf numFmtId="0" fontId="3" fillId="0" borderId="0" xfId="0" applyFont="1" applyFill="1" applyBorder="1" applyAlignment="1">
      <alignment horizontal="right"/>
    </xf>
    <xf numFmtId="44" fontId="3" fillId="0" borderId="0" xfId="2" applyFont="1" applyFill="1" applyBorder="1" applyAlignment="1">
      <alignment horizontal="right"/>
    </xf>
    <xf numFmtId="44" fontId="3" fillId="0" borderId="1" xfId="2" applyFont="1" applyFill="1" applyBorder="1" applyAlignment="1">
      <alignment horizontal="right"/>
    </xf>
    <xf numFmtId="44" fontId="3" fillId="0" borderId="0" xfId="0" applyNumberFormat="1" applyFont="1" applyFill="1" applyAlignment="1">
      <alignment horizontal="right"/>
    </xf>
    <xf numFmtId="8" fontId="3" fillId="0" borderId="0" xfId="0" applyNumberFormat="1" applyFont="1" applyFill="1" applyAlignment="1">
      <alignment horizontal="right"/>
    </xf>
    <xf numFmtId="0" fontId="3" fillId="0" borderId="0" xfId="0" applyFont="1" applyFill="1" applyBorder="1" applyAlignment="1">
      <alignment horizontal="left"/>
    </xf>
    <xf numFmtId="0" fontId="3" fillId="0" borderId="0" xfId="0" applyFont="1" applyFill="1" applyAlignment="1">
      <alignment horizontal="left"/>
    </xf>
    <xf numFmtId="0" fontId="8" fillId="0" borderId="0" xfId="0" applyFont="1" applyFill="1"/>
    <xf numFmtId="0" fontId="8" fillId="0" borderId="0" xfId="0" applyFont="1" applyFill="1" applyBorder="1"/>
    <xf numFmtId="0" fontId="4" fillId="0" borderId="2" xfId="0" applyFont="1" applyFill="1" applyBorder="1"/>
    <xf numFmtId="0" fontId="2" fillId="0" borderId="0" xfId="0" applyFont="1" applyFill="1"/>
    <xf numFmtId="0" fontId="8" fillId="0" borderId="0" xfId="0" applyFont="1" applyFill="1" applyBorder="1" applyAlignment="1">
      <alignment horizontal="right"/>
    </xf>
    <xf numFmtId="0" fontId="8" fillId="0" borderId="0" xfId="0" applyFont="1" applyFill="1" applyAlignment="1">
      <alignment horizontal="right"/>
    </xf>
    <xf numFmtId="0" fontId="5" fillId="0" borderId="2" xfId="0" applyFont="1" applyFill="1" applyBorder="1" applyAlignment="1">
      <alignment horizontal="center"/>
    </xf>
    <xf numFmtId="0" fontId="3" fillId="0" borderId="2" xfId="0" applyFont="1" applyFill="1" applyBorder="1" applyAlignment="1">
      <alignment horizontal="left"/>
    </xf>
    <xf numFmtId="44" fontId="12" fillId="0" borderId="0" xfId="2" applyFont="1" applyFill="1" applyBorder="1" applyAlignment="1">
      <alignment horizontal="right"/>
    </xf>
    <xf numFmtId="44" fontId="3" fillId="0" borderId="2" xfId="2" applyFont="1" applyFill="1" applyBorder="1" applyAlignment="1">
      <alignment horizontal="right"/>
    </xf>
    <xf numFmtId="44" fontId="12" fillId="0" borderId="0" xfId="2" applyFont="1" applyFill="1" applyBorder="1"/>
    <xf numFmtId="0" fontId="12" fillId="0" borderId="0" xfId="0" applyFont="1" applyFill="1"/>
    <xf numFmtId="0" fontId="3" fillId="0" borderId="0" xfId="0" applyFont="1" applyFill="1" applyBorder="1" applyAlignment="1">
      <alignment horizontal="right"/>
    </xf>
    <xf numFmtId="0" fontId="1" fillId="0" borderId="0" xfId="0" applyFont="1" applyFill="1"/>
    <xf numFmtId="0" fontId="4" fillId="0" borderId="0" xfId="0" applyFont="1" applyFill="1" applyBorder="1"/>
    <xf numFmtId="0" fontId="1" fillId="0" borderId="0" xfId="0" applyFont="1"/>
    <xf numFmtId="0" fontId="3" fillId="0" borderId="8" xfId="0" applyFont="1" applyFill="1" applyBorder="1"/>
    <xf numFmtId="0" fontId="16" fillId="0" borderId="0" xfId="0" applyFont="1" applyFill="1" applyBorder="1" applyAlignment="1">
      <alignment horizontal="center"/>
    </xf>
    <xf numFmtId="0" fontId="17" fillId="0" borderId="0" xfId="0" applyFont="1" applyFill="1" applyBorder="1" applyAlignment="1">
      <alignment horizontal="center"/>
    </xf>
    <xf numFmtId="0" fontId="17" fillId="0" borderId="0" xfId="0" applyFont="1" applyFill="1" applyAlignment="1">
      <alignment horizontal="center"/>
    </xf>
    <xf numFmtId="0" fontId="17" fillId="0" borderId="2" xfId="0" applyFont="1" applyFill="1" applyBorder="1"/>
    <xf numFmtId="0" fontId="17" fillId="0" borderId="0" xfId="0" applyFont="1" applyFill="1" applyBorder="1"/>
    <xf numFmtId="0" fontId="17" fillId="0" borderId="0" xfId="0" applyFont="1" applyFill="1"/>
    <xf numFmtId="0" fontId="18" fillId="0" borderId="2" xfId="0" applyFont="1" applyFill="1" applyBorder="1" applyAlignment="1">
      <alignment horizontal="center"/>
    </xf>
    <xf numFmtId="0" fontId="17" fillId="0" borderId="0" xfId="0" applyFont="1" applyFill="1" applyBorder="1" applyAlignment="1">
      <alignment horizontal="right"/>
    </xf>
    <xf numFmtId="164" fontId="17" fillId="0" borderId="1" xfId="2" applyNumberFormat="1" applyFont="1" applyFill="1" applyBorder="1"/>
    <xf numFmtId="164" fontId="17" fillId="0" borderId="0" xfId="2" applyNumberFormat="1" applyFont="1" applyFill="1" applyAlignment="1">
      <alignment horizontal="right"/>
    </xf>
    <xf numFmtId="44" fontId="17" fillId="0" borderId="0" xfId="2" applyFont="1" applyFill="1" applyAlignment="1">
      <alignment horizontal="right"/>
    </xf>
    <xf numFmtId="0" fontId="16" fillId="0" borderId="2" xfId="0" applyFont="1" applyFill="1" applyBorder="1" applyAlignment="1">
      <alignment horizontal="right"/>
    </xf>
    <xf numFmtId="8" fontId="16" fillId="0" borderId="0" xfId="2" applyNumberFormat="1" applyFont="1" applyFill="1" applyBorder="1" applyAlignment="1">
      <alignment horizontal="right"/>
    </xf>
    <xf numFmtId="0" fontId="17" fillId="0" borderId="2" xfId="0" applyFont="1" applyFill="1" applyBorder="1" applyAlignment="1">
      <alignment horizontal="left"/>
    </xf>
    <xf numFmtId="0" fontId="17" fillId="0" borderId="0" xfId="0" applyFont="1" applyFill="1" applyBorder="1" applyAlignment="1">
      <alignment horizontal="left"/>
    </xf>
    <xf numFmtId="164" fontId="16" fillId="0" borderId="5" xfId="2" applyNumberFormat="1" applyFont="1" applyFill="1" applyBorder="1" applyAlignment="1">
      <alignment horizontal="right"/>
    </xf>
    <xf numFmtId="44" fontId="16" fillId="0" borderId="0" xfId="2" applyNumberFormat="1" applyFont="1" applyFill="1" applyBorder="1" applyAlignment="1">
      <alignment horizontal="right"/>
    </xf>
    <xf numFmtId="0" fontId="17" fillId="0" borderId="13" xfId="0" applyFont="1" applyFill="1" applyBorder="1" applyAlignment="1">
      <alignment horizontal="left"/>
    </xf>
    <xf numFmtId="0" fontId="16" fillId="0" borderId="7" xfId="0" applyFont="1" applyFill="1" applyBorder="1" applyAlignment="1">
      <alignment horizontal="right"/>
    </xf>
    <xf numFmtId="6" fontId="16" fillId="0" borderId="14" xfId="2" applyNumberFormat="1" applyFont="1" applyFill="1" applyBorder="1" applyAlignment="1">
      <alignment horizontal="right"/>
    </xf>
    <xf numFmtId="8" fontId="16" fillId="0" borderId="0" xfId="0" applyNumberFormat="1" applyFont="1" applyFill="1" applyBorder="1" applyAlignment="1">
      <alignment horizontal="right"/>
    </xf>
    <xf numFmtId="44" fontId="17" fillId="0" borderId="0" xfId="2" applyFont="1" applyFill="1" applyBorder="1" applyAlignment="1">
      <alignment horizontal="right"/>
    </xf>
    <xf numFmtId="8" fontId="17" fillId="0" borderId="0" xfId="0" applyNumberFormat="1" applyFont="1" applyFill="1" applyBorder="1" applyAlignment="1">
      <alignment horizontal="right"/>
    </xf>
    <xf numFmtId="164" fontId="19" fillId="0" borderId="0" xfId="0" applyNumberFormat="1" applyFont="1" applyFill="1" applyBorder="1" applyAlignment="1">
      <alignment horizontal="right"/>
    </xf>
    <xf numFmtId="0" fontId="17" fillId="0" borderId="26" xfId="0" applyFont="1" applyFill="1" applyBorder="1" applyAlignment="1">
      <alignment horizontal="left"/>
    </xf>
    <xf numFmtId="164" fontId="17" fillId="0" borderId="0" xfId="2" applyNumberFormat="1" applyFont="1" applyFill="1" applyBorder="1" applyAlignment="1">
      <alignment horizontal="right"/>
    </xf>
    <xf numFmtId="0" fontId="20" fillId="0" borderId="0" xfId="0" applyNumberFormat="1" applyFont="1" applyAlignment="1">
      <alignment horizontal="left"/>
    </xf>
    <xf numFmtId="7" fontId="20" fillId="0" borderId="0" xfId="2" applyNumberFormat="1" applyFont="1" applyAlignment="1">
      <alignment horizontal="left"/>
    </xf>
    <xf numFmtId="7" fontId="20" fillId="0" borderId="0" xfId="2" applyNumberFormat="1" applyFont="1" applyFill="1" applyAlignment="1">
      <alignment horizontal="left"/>
    </xf>
    <xf numFmtId="0" fontId="22" fillId="0" borderId="0" xfId="0" applyNumberFormat="1" applyFont="1" applyAlignment="1">
      <alignment horizontal="left"/>
    </xf>
    <xf numFmtId="0" fontId="23" fillId="0" borderId="0" xfId="0" applyNumberFormat="1" applyFont="1" applyAlignment="1">
      <alignment horizontal="left"/>
    </xf>
    <xf numFmtId="7" fontId="23" fillId="0" borderId="0" xfId="2" applyNumberFormat="1" applyFont="1" applyAlignment="1">
      <alignment horizontal="center"/>
    </xf>
    <xf numFmtId="7" fontId="0" fillId="0" borderId="0" xfId="2" applyNumberFormat="1" applyFont="1" applyFill="1"/>
    <xf numFmtId="7" fontId="0" fillId="0" borderId="0" xfId="2" applyNumberFormat="1" applyFont="1"/>
    <xf numFmtId="7" fontId="23" fillId="0" borderId="0" xfId="2" applyNumberFormat="1" applyFont="1" applyAlignment="1">
      <alignment horizontal="left"/>
    </xf>
    <xf numFmtId="7" fontId="7" fillId="0" borderId="0" xfId="2" applyNumberFormat="1" applyFont="1" applyFill="1" applyAlignment="1">
      <alignment horizontal="right"/>
    </xf>
    <xf numFmtId="0" fontId="24" fillId="0" borderId="0" xfId="0" applyFont="1" applyAlignment="1">
      <alignment wrapText="1"/>
    </xf>
    <xf numFmtId="0" fontId="20" fillId="7" borderId="0" xfId="0" applyNumberFormat="1" applyFont="1" applyFill="1" applyAlignment="1">
      <alignment horizontal="left"/>
    </xf>
    <xf numFmtId="7" fontId="7" fillId="7" borderId="6" xfId="2" applyNumberFormat="1" applyFont="1" applyFill="1" applyBorder="1" applyAlignment="1">
      <alignment horizontal="right"/>
    </xf>
    <xf numFmtId="7" fontId="1" fillId="0" borderId="0" xfId="2" applyNumberFormat="1" applyFont="1" applyFill="1"/>
    <xf numFmtId="7" fontId="7" fillId="0" borderId="6" xfId="2" applyNumberFormat="1" applyFont="1" applyFill="1" applyBorder="1" applyAlignment="1">
      <alignment horizontal="right"/>
    </xf>
    <xf numFmtId="0" fontId="24" fillId="0" borderId="0" xfId="0" applyFont="1"/>
    <xf numFmtId="7" fontId="21" fillId="7" borderId="25" xfId="2" applyNumberFormat="1" applyFont="1" applyFill="1" applyBorder="1" applyAlignment="1">
      <alignment horizontal="right"/>
    </xf>
    <xf numFmtId="7" fontId="7" fillId="0" borderId="10" xfId="2" applyNumberFormat="1" applyFont="1" applyFill="1" applyBorder="1" applyAlignment="1">
      <alignment horizontal="right"/>
    </xf>
    <xf numFmtId="0" fontId="23" fillId="7" borderId="0" xfId="0" applyNumberFormat="1" applyFont="1" applyFill="1" applyAlignment="1">
      <alignment horizontal="left"/>
    </xf>
    <xf numFmtId="7" fontId="7" fillId="7" borderId="0" xfId="2" applyNumberFormat="1" applyFont="1" applyFill="1" applyAlignment="1">
      <alignment horizontal="right"/>
    </xf>
    <xf numFmtId="7" fontId="7" fillId="7" borderId="10" xfId="2" applyNumberFormat="1" applyFont="1" applyFill="1" applyBorder="1" applyAlignment="1">
      <alignment horizontal="right"/>
    </xf>
    <xf numFmtId="7" fontId="9" fillId="0" borderId="0" xfId="2" applyNumberFormat="1" applyFont="1" applyFill="1"/>
    <xf numFmtId="0" fontId="3" fillId="0" borderId="2" xfId="0" applyFont="1" applyFill="1" applyBorder="1" applyAlignment="1">
      <alignment horizontal="center"/>
    </xf>
    <xf numFmtId="0" fontId="6" fillId="0" borderId="0" xfId="0" applyFont="1" applyFill="1"/>
    <xf numFmtId="0" fontId="5" fillId="0" borderId="0" xfId="0" applyFont="1" applyFill="1" applyBorder="1" applyAlignment="1">
      <alignment horizontal="center"/>
    </xf>
    <xf numFmtId="0" fontId="2" fillId="0" borderId="2" xfId="0" applyFont="1" applyFill="1" applyBorder="1" applyAlignment="1">
      <alignment horizontal="left" indent="5"/>
    </xf>
    <xf numFmtId="44" fontId="3" fillId="0" borderId="2" xfId="2" applyFont="1" applyFill="1" applyBorder="1"/>
    <xf numFmtId="44" fontId="6" fillId="0" borderId="0" xfId="0" applyNumberFormat="1" applyFont="1" applyFill="1" applyBorder="1"/>
    <xf numFmtId="0" fontId="3" fillId="0" borderId="7" xfId="0" applyFont="1" applyFill="1" applyBorder="1"/>
    <xf numFmtId="44" fontId="3" fillId="0" borderId="1" xfId="2" applyFont="1" applyFill="1" applyBorder="1"/>
    <xf numFmtId="44" fontId="3" fillId="0" borderId="7" xfId="2" applyFont="1" applyFill="1" applyBorder="1"/>
    <xf numFmtId="0" fontId="3" fillId="0" borderId="1" xfId="0" applyFont="1" applyFill="1" applyBorder="1"/>
    <xf numFmtId="44" fontId="3" fillId="0" borderId="3" xfId="0" applyNumberFormat="1" applyFont="1" applyFill="1" applyBorder="1"/>
    <xf numFmtId="0" fontId="4" fillId="0" borderId="2" xfId="0" applyFont="1" applyFill="1" applyBorder="1" applyAlignment="1">
      <alignment horizontal="right"/>
    </xf>
    <xf numFmtId="44" fontId="4" fillId="0" borderId="4" xfId="2" applyFont="1" applyFill="1" applyBorder="1"/>
    <xf numFmtId="44" fontId="4" fillId="0" borderId="4" xfId="0" applyNumberFormat="1" applyFont="1" applyFill="1" applyBorder="1"/>
    <xf numFmtId="8" fontId="4" fillId="0" borderId="27" xfId="0" applyNumberFormat="1" applyFont="1" applyFill="1" applyBorder="1"/>
    <xf numFmtId="8" fontId="3" fillId="0" borderId="0" xfId="0" applyNumberFormat="1" applyFont="1" applyFill="1" applyBorder="1"/>
    <xf numFmtId="44" fontId="3" fillId="0" borderId="0" xfId="2" applyNumberFormat="1" applyFont="1" applyFill="1" applyBorder="1"/>
    <xf numFmtId="44" fontId="3" fillId="0" borderId="9" xfId="2" applyFont="1" applyFill="1" applyBorder="1"/>
    <xf numFmtId="44" fontId="3" fillId="0" borderId="6" xfId="2" applyNumberFormat="1" applyFont="1" applyFill="1" applyBorder="1"/>
    <xf numFmtId="0" fontId="3" fillId="0" borderId="9" xfId="0" applyFont="1" applyFill="1" applyBorder="1"/>
    <xf numFmtId="44" fontId="3" fillId="0" borderId="26" xfId="2" applyFont="1" applyFill="1" applyBorder="1"/>
    <xf numFmtId="44" fontId="4" fillId="0" borderId="29" xfId="2" applyFont="1" applyFill="1" applyBorder="1"/>
    <xf numFmtId="44" fontId="3" fillId="0" borderId="29" xfId="2" applyFont="1" applyFill="1" applyBorder="1"/>
    <xf numFmtId="0" fontId="3" fillId="0" borderId="30" xfId="0" applyFont="1" applyFill="1" applyBorder="1"/>
    <xf numFmtId="44" fontId="4" fillId="0" borderId="30" xfId="0" applyNumberFormat="1" applyFont="1" applyFill="1" applyBorder="1"/>
    <xf numFmtId="0" fontId="4" fillId="0" borderId="29" xfId="0" applyFont="1" applyFill="1" applyBorder="1"/>
    <xf numFmtId="0" fontId="3" fillId="0" borderId="29" xfId="0" applyFont="1" applyFill="1" applyBorder="1"/>
    <xf numFmtId="44" fontId="25" fillId="0" borderId="0" xfId="0" applyNumberFormat="1" applyFont="1" applyFill="1" applyBorder="1"/>
    <xf numFmtId="8" fontId="6" fillId="0" borderId="0" xfId="0" applyNumberFormat="1" applyFont="1" applyFill="1"/>
    <xf numFmtId="44" fontId="3" fillId="0" borderId="31" xfId="2" applyFont="1" applyFill="1" applyBorder="1"/>
    <xf numFmtId="40" fontId="3" fillId="0" borderId="5" xfId="0" applyNumberFormat="1" applyFont="1" applyFill="1" applyBorder="1"/>
    <xf numFmtId="40" fontId="3" fillId="0" borderId="2" xfId="0" applyNumberFormat="1" applyFont="1" applyFill="1" applyBorder="1"/>
    <xf numFmtId="8" fontId="6" fillId="0" borderId="0" xfId="0" applyNumberFormat="1" applyFont="1" applyFill="1" applyBorder="1"/>
    <xf numFmtId="0" fontId="12" fillId="0" borderId="0" xfId="0" applyFont="1" applyFill="1" applyBorder="1"/>
    <xf numFmtId="44" fontId="2" fillId="0" borderId="0" xfId="2" applyFont="1" applyFill="1" applyBorder="1"/>
    <xf numFmtId="44" fontId="3" fillId="0" borderId="30" xfId="2" applyFont="1" applyFill="1" applyBorder="1"/>
    <xf numFmtId="44" fontId="4" fillId="0" borderId="0" xfId="2" applyFont="1" applyFill="1" applyAlignment="1">
      <alignment horizontal="left"/>
    </xf>
    <xf numFmtId="44" fontId="13" fillId="0" borderId="0" xfId="2" applyFont="1" applyFill="1" applyAlignment="1">
      <alignment horizontal="left"/>
    </xf>
    <xf numFmtId="8" fontId="3" fillId="0" borderId="0" xfId="0" applyNumberFormat="1" applyFont="1" applyFill="1"/>
    <xf numFmtId="44" fontId="4" fillId="0" borderId="5" xfId="2" applyFont="1" applyFill="1" applyBorder="1"/>
    <xf numFmtId="44" fontId="3" fillId="0" borderId="5" xfId="2" applyFont="1" applyFill="1" applyBorder="1"/>
    <xf numFmtId="0" fontId="26" fillId="0" borderId="0" xfId="0" applyFont="1" applyAlignment="1">
      <alignment horizontal="justify"/>
    </xf>
    <xf numFmtId="44" fontId="3" fillId="0" borderId="32" xfId="2" applyFont="1" applyFill="1" applyBorder="1"/>
    <xf numFmtId="44" fontId="4" fillId="0" borderId="2" xfId="2" applyFont="1" applyFill="1" applyBorder="1"/>
    <xf numFmtId="44" fontId="3" fillId="0" borderId="12" xfId="0" applyNumberFormat="1" applyFont="1" applyFill="1" applyBorder="1" applyAlignment="1">
      <alignment horizontal="right"/>
    </xf>
    <xf numFmtId="44" fontId="3" fillId="0" borderId="3" xfId="2" applyFont="1" applyFill="1" applyBorder="1"/>
    <xf numFmtId="40" fontId="3" fillId="0" borderId="0" xfId="0" applyNumberFormat="1" applyFont="1" applyFill="1"/>
    <xf numFmtId="0" fontId="3" fillId="0" borderId="16" xfId="0" applyFont="1" applyFill="1" applyBorder="1"/>
    <xf numFmtId="40" fontId="3" fillId="0" borderId="16" xfId="2" applyNumberFormat="1" applyFont="1" applyFill="1" applyBorder="1"/>
    <xf numFmtId="40" fontId="3" fillId="0" borderId="33" xfId="2" applyNumberFormat="1" applyFont="1" applyFill="1" applyBorder="1"/>
    <xf numFmtId="40" fontId="3" fillId="0" borderId="16" xfId="0" applyNumberFormat="1" applyFont="1" applyFill="1" applyBorder="1"/>
    <xf numFmtId="40" fontId="4" fillId="0" borderId="34" xfId="2" applyNumberFormat="1" applyFont="1" applyFill="1" applyBorder="1"/>
    <xf numFmtId="40" fontId="3" fillId="0" borderId="23" xfId="2" applyNumberFormat="1" applyFont="1" applyFill="1" applyBorder="1"/>
    <xf numFmtId="0" fontId="12" fillId="0" borderId="2" xfId="0" applyFont="1" applyFill="1" applyBorder="1" applyAlignment="1">
      <alignment horizontal="right"/>
    </xf>
    <xf numFmtId="0" fontId="3" fillId="4" borderId="2" xfId="0" applyFont="1" applyFill="1" applyBorder="1" applyAlignment="1">
      <alignment horizontal="left"/>
    </xf>
    <xf numFmtId="0" fontId="3" fillId="3" borderId="2" xfId="0" applyFont="1" applyFill="1" applyBorder="1" applyAlignment="1">
      <alignment horizontal="left"/>
    </xf>
    <xf numFmtId="0" fontId="3" fillId="9" borderId="2" xfId="0" applyFont="1" applyFill="1" applyBorder="1" applyAlignment="1">
      <alignment horizontal="left"/>
    </xf>
    <xf numFmtId="0" fontId="3" fillId="10" borderId="2" xfId="0" applyFont="1" applyFill="1" applyBorder="1" applyAlignment="1">
      <alignment horizontal="left"/>
    </xf>
    <xf numFmtId="0" fontId="3" fillId="11" borderId="9" xfId="0" applyFont="1" applyFill="1" applyBorder="1" applyAlignment="1">
      <alignment horizontal="left"/>
    </xf>
    <xf numFmtId="0" fontId="3" fillId="12" borderId="2" xfId="0" applyFont="1" applyFill="1" applyBorder="1" applyAlignment="1">
      <alignment horizontal="left"/>
    </xf>
    <xf numFmtId="0" fontId="15" fillId="2" borderId="19" xfId="0" applyFont="1" applyFill="1" applyBorder="1" applyAlignment="1">
      <alignment horizontal="left"/>
    </xf>
    <xf numFmtId="0" fontId="3" fillId="5" borderId="2" xfId="0" applyFont="1" applyFill="1" applyBorder="1"/>
    <xf numFmtId="0" fontId="3" fillId="13" borderId="7" xfId="0" applyFont="1" applyFill="1" applyBorder="1"/>
    <xf numFmtId="0" fontId="15" fillId="0" borderId="19" xfId="0" applyFont="1" applyFill="1" applyBorder="1" applyAlignment="1">
      <alignment horizontal="left"/>
    </xf>
    <xf numFmtId="9" fontId="3" fillId="0" borderId="8" xfId="3" applyFont="1" applyFill="1" applyBorder="1"/>
    <xf numFmtId="9" fontId="3" fillId="0" borderId="0" xfId="3" applyFont="1" applyFill="1"/>
    <xf numFmtId="9" fontId="3" fillId="0" borderId="35" xfId="3" applyFont="1" applyFill="1" applyBorder="1"/>
    <xf numFmtId="9" fontId="3" fillId="0" borderId="30" xfId="3" applyFont="1" applyFill="1" applyBorder="1"/>
    <xf numFmtId="164" fontId="16" fillId="0" borderId="4" xfId="2" applyNumberFormat="1" applyFont="1" applyFill="1" applyBorder="1" applyAlignment="1">
      <alignment horizontal="right"/>
    </xf>
    <xf numFmtId="0" fontId="27" fillId="0" borderId="0" xfId="0" applyFont="1" applyFill="1" applyBorder="1"/>
    <xf numFmtId="0" fontId="4" fillId="14" borderId="0" xfId="0" applyFont="1" applyFill="1" applyBorder="1" applyAlignment="1">
      <alignment horizontal="center"/>
    </xf>
    <xf numFmtId="0" fontId="3" fillId="14" borderId="2" xfId="0" applyFont="1" applyFill="1" applyBorder="1" applyAlignment="1">
      <alignment horizontal="center"/>
    </xf>
    <xf numFmtId="0" fontId="3" fillId="14" borderId="0" xfId="0" applyFont="1" applyFill="1" applyAlignment="1">
      <alignment horizontal="center"/>
    </xf>
    <xf numFmtId="0" fontId="4" fillId="14" borderId="0" xfId="0" applyFont="1" applyFill="1" applyAlignment="1">
      <alignment horizontal="center"/>
    </xf>
    <xf numFmtId="0" fontId="4" fillId="14" borderId="2" xfId="0" applyFont="1" applyFill="1" applyBorder="1" applyAlignment="1">
      <alignment horizontal="center"/>
    </xf>
    <xf numFmtId="0" fontId="4" fillId="14" borderId="16" xfId="0" applyFont="1" applyFill="1" applyBorder="1" applyAlignment="1">
      <alignment horizontal="center"/>
    </xf>
    <xf numFmtId="0" fontId="3" fillId="14" borderId="2" xfId="0" applyFont="1" applyFill="1" applyBorder="1"/>
    <xf numFmtId="0" fontId="3" fillId="14" borderId="0" xfId="0" applyFont="1" applyFill="1"/>
    <xf numFmtId="0" fontId="3" fillId="14" borderId="16" xfId="0" applyFont="1" applyFill="1" applyBorder="1" applyAlignment="1">
      <alignment horizontal="center"/>
    </xf>
    <xf numFmtId="0" fontId="27" fillId="14" borderId="0" xfId="0" applyFont="1" applyFill="1" applyAlignment="1">
      <alignment horizontal="center"/>
    </xf>
    <xf numFmtId="0" fontId="3" fillId="14" borderId="16" xfId="0" applyFont="1" applyFill="1" applyBorder="1"/>
    <xf numFmtId="44" fontId="3" fillId="14" borderId="2" xfId="2" applyFont="1" applyFill="1" applyBorder="1"/>
    <xf numFmtId="0" fontId="3" fillId="14" borderId="0" xfId="0" applyFont="1" applyFill="1" applyBorder="1"/>
    <xf numFmtId="0" fontId="3" fillId="8" borderId="0" xfId="0" applyFont="1" applyFill="1" applyBorder="1" applyAlignment="1">
      <alignment horizontal="center"/>
    </xf>
    <xf numFmtId="44" fontId="3" fillId="0" borderId="6" xfId="0" applyNumberFormat="1" applyFont="1" applyFill="1" applyBorder="1"/>
    <xf numFmtId="44" fontId="3" fillId="0" borderId="28" xfId="2" applyNumberFormat="1" applyFont="1" applyFill="1" applyBorder="1"/>
    <xf numFmtId="40" fontId="3" fillId="0" borderId="18" xfId="2" applyNumberFormat="1" applyFont="1" applyFill="1" applyBorder="1"/>
    <xf numFmtId="44" fontId="15" fillId="0" borderId="0" xfId="2" applyFont="1" applyFill="1" applyBorder="1" applyAlignment="1">
      <alignment horizontal="right"/>
    </xf>
    <xf numFmtId="164" fontId="17" fillId="0" borderId="0" xfId="0" applyNumberFormat="1" applyFont="1" applyFill="1" applyBorder="1"/>
    <xf numFmtId="164" fontId="17" fillId="0" borderId="0" xfId="2" applyNumberFormat="1" applyFont="1" applyFill="1" applyBorder="1"/>
    <xf numFmtId="164" fontId="16" fillId="0" borderId="0" xfId="2" applyNumberFormat="1" applyFont="1" applyFill="1" applyBorder="1" applyAlignment="1">
      <alignment horizontal="right"/>
    </xf>
    <xf numFmtId="44" fontId="17" fillId="0" borderId="0" xfId="2" applyFont="1" applyFill="1" applyBorder="1"/>
    <xf numFmtId="164" fontId="17" fillId="0" borderId="0" xfId="2" applyNumberFormat="1" applyFont="1" applyFill="1"/>
    <xf numFmtId="0" fontId="21" fillId="2" borderId="0" xfId="0" applyNumberFormat="1" applyFont="1" applyFill="1" applyAlignment="1">
      <alignment horizontal="left"/>
    </xf>
    <xf numFmtId="0" fontId="3" fillId="13" borderId="7" xfId="0" applyFont="1" applyFill="1" applyBorder="1" applyAlignment="1">
      <alignment wrapText="1"/>
    </xf>
    <xf numFmtId="44" fontId="4" fillId="0" borderId="26" xfId="2" applyFont="1" applyFill="1" applyBorder="1" applyAlignment="1">
      <alignment horizontal="right"/>
    </xf>
    <xf numFmtId="44" fontId="15" fillId="0" borderId="2" xfId="2" applyFont="1" applyFill="1" applyBorder="1" applyAlignment="1">
      <alignment horizontal="right"/>
    </xf>
    <xf numFmtId="40" fontId="3" fillId="0" borderId="17" xfId="2" applyNumberFormat="1" applyFont="1" applyFill="1" applyBorder="1"/>
    <xf numFmtId="0" fontId="0" fillId="16" borderId="0" xfId="0" applyFill="1"/>
    <xf numFmtId="0" fontId="0" fillId="0" borderId="21" xfId="0" applyBorder="1"/>
    <xf numFmtId="44" fontId="0" fillId="0" borderId="11" xfId="2" applyFont="1" applyBorder="1"/>
    <xf numFmtId="44" fontId="0" fillId="0" borderId="21" xfId="2" applyFont="1" applyBorder="1"/>
    <xf numFmtId="44" fontId="0" fillId="0" borderId="36" xfId="0" applyNumberFormat="1" applyBorder="1"/>
    <xf numFmtId="0" fontId="28" fillId="0" borderId="20" xfId="0" applyFont="1" applyBorder="1"/>
    <xf numFmtId="0" fontId="0" fillId="0" borderId="0" xfId="0" applyBorder="1"/>
    <xf numFmtId="0" fontId="0" fillId="0" borderId="20" xfId="0" applyBorder="1"/>
    <xf numFmtId="44" fontId="0" fillId="0" borderId="0" xfId="2" applyFont="1" applyBorder="1"/>
    <xf numFmtId="44" fontId="0" fillId="0" borderId="20" xfId="2" applyFont="1" applyBorder="1"/>
    <xf numFmtId="44" fontId="0" fillId="0" borderId="24" xfId="0" applyNumberFormat="1" applyBorder="1"/>
    <xf numFmtId="0" fontId="28" fillId="0" borderId="22" xfId="0" applyFont="1" applyBorder="1"/>
    <xf numFmtId="0" fontId="0" fillId="0" borderId="10" xfId="0" applyBorder="1"/>
    <xf numFmtId="0" fontId="0" fillId="0" borderId="22" xfId="0" applyBorder="1"/>
    <xf numFmtId="44" fontId="0" fillId="0" borderId="10" xfId="2" applyFont="1" applyBorder="1"/>
    <xf numFmtId="44" fontId="0" fillId="0" borderId="22" xfId="2" applyFont="1" applyBorder="1"/>
    <xf numFmtId="44" fontId="0" fillId="0" borderId="37" xfId="0" applyNumberFormat="1" applyBorder="1"/>
    <xf numFmtId="44" fontId="0" fillId="2" borderId="0" xfId="0" applyNumberFormat="1" applyFill="1"/>
    <xf numFmtId="0" fontId="0" fillId="0" borderId="11" xfId="0" applyBorder="1"/>
    <xf numFmtId="6" fontId="0" fillId="0" borderId="0" xfId="2" applyNumberFormat="1" applyFont="1" applyBorder="1"/>
    <xf numFmtId="44" fontId="0" fillId="0" borderId="0" xfId="0" applyNumberFormat="1"/>
    <xf numFmtId="0" fontId="1" fillId="0" borderId="21" xfId="0" applyFont="1" applyBorder="1"/>
    <xf numFmtId="0" fontId="28" fillId="3" borderId="21" xfId="0" applyFont="1" applyFill="1" applyBorder="1"/>
    <xf numFmtId="0" fontId="0" fillId="0" borderId="0" xfId="0" applyFill="1" applyBorder="1"/>
    <xf numFmtId="0" fontId="28" fillId="6" borderId="21" xfId="0" applyFont="1" applyFill="1" applyBorder="1"/>
    <xf numFmtId="0" fontId="29" fillId="6" borderId="15" xfId="0" applyFont="1" applyFill="1" applyBorder="1" applyAlignment="1">
      <alignment wrapText="1"/>
    </xf>
    <xf numFmtId="0" fontId="0" fillId="0" borderId="11" xfId="0" applyFill="1" applyBorder="1"/>
    <xf numFmtId="0" fontId="0" fillId="0" borderId="10" xfId="0" applyFill="1" applyBorder="1"/>
    <xf numFmtId="0" fontId="1" fillId="0" borderId="11" xfId="0" applyFont="1" applyFill="1" applyBorder="1"/>
    <xf numFmtId="44" fontId="14" fillId="15" borderId="11" xfId="2" applyFont="1" applyFill="1" applyBorder="1"/>
    <xf numFmtId="0" fontId="29" fillId="3" borderId="21" xfId="0" applyFont="1" applyFill="1" applyBorder="1"/>
    <xf numFmtId="0" fontId="1" fillId="0" borderId="20" xfId="0" applyFont="1" applyBorder="1"/>
    <xf numFmtId="0" fontId="29" fillId="0" borderId="20" xfId="0" applyFont="1" applyFill="1" applyBorder="1" applyAlignment="1">
      <alignment wrapText="1"/>
    </xf>
    <xf numFmtId="44" fontId="0" fillId="0" borderId="22" xfId="2" applyFont="1" applyFill="1" applyBorder="1"/>
    <xf numFmtId="0" fontId="1" fillId="0" borderId="15" xfId="0" applyFont="1" applyBorder="1"/>
    <xf numFmtId="0" fontId="1" fillId="0" borderId="8" xfId="0" applyFont="1" applyBorder="1"/>
    <xf numFmtId="0" fontId="0" fillId="0" borderId="8" xfId="0" applyBorder="1"/>
    <xf numFmtId="0" fontId="1" fillId="0" borderId="21" xfId="0" quotePrefix="1" applyFont="1" applyBorder="1"/>
    <xf numFmtId="44" fontId="0" fillId="0" borderId="11" xfId="2" applyFont="1" applyFill="1" applyBorder="1"/>
    <xf numFmtId="44" fontId="0" fillId="0" borderId="0" xfId="2" applyFont="1" applyFill="1" applyBorder="1"/>
    <xf numFmtId="44" fontId="0" fillId="0" borderId="24" xfId="0" applyNumberFormat="1" applyFill="1" applyBorder="1"/>
    <xf numFmtId="0" fontId="0" fillId="0" borderId="0" xfId="0" applyFill="1"/>
    <xf numFmtId="44" fontId="0" fillId="0" borderId="37" xfId="0" applyNumberFormat="1" applyFill="1" applyBorder="1"/>
    <xf numFmtId="44" fontId="0" fillId="0" borderId="0" xfId="0" applyNumberFormat="1" applyFill="1"/>
    <xf numFmtId="0" fontId="29" fillId="0" borderId="0" xfId="0" applyFont="1" applyBorder="1"/>
    <xf numFmtId="0" fontId="28" fillId="0" borderId="0" xfId="0" applyFont="1" applyBorder="1"/>
    <xf numFmtId="44" fontId="0" fillId="0" borderId="0" xfId="0" applyNumberFormat="1" applyBorder="1"/>
    <xf numFmtId="0" fontId="29" fillId="0" borderId="5" xfId="0" applyFont="1" applyBorder="1"/>
    <xf numFmtId="44" fontId="0" fillId="15" borderId="0" xfId="0" applyNumberFormat="1" applyFill="1"/>
    <xf numFmtId="44" fontId="3" fillId="0" borderId="1" xfId="0" applyNumberFormat="1" applyFont="1" applyFill="1" applyBorder="1"/>
    <xf numFmtId="0" fontId="20" fillId="0" borderId="0" xfId="0" applyNumberFormat="1" applyFont="1" applyAlignment="1">
      <alignment horizontal="left"/>
    </xf>
    <xf numFmtId="0" fontId="2" fillId="0" borderId="0" xfId="0" applyFont="1" applyFill="1" applyAlignment="1">
      <alignment horizontal="center" wrapText="1"/>
    </xf>
  </cellXfs>
  <cellStyles count="4">
    <cellStyle name="Euro" xfId="1"/>
    <cellStyle name="Monétaire" xfId="2" builtinId="4"/>
    <cellStyle name="Normal" xfId="0" builtinId="0"/>
    <cellStyle name="Pourcentage" xfId="3" builtinId="5"/>
  </cellStyles>
  <dxfs count="0"/>
  <tableStyles count="0" defaultTableStyle="TableStyleMedium9" defaultPivotStyle="PivotStyleLight16"/>
  <colors>
    <mruColors>
      <color rgb="FFFFCC00"/>
      <color rgb="FFFFFF99"/>
      <color rgb="FFFFCCFF"/>
      <color rgb="FFFFCCCC"/>
      <color rgb="FFFFCC99"/>
      <color rgb="FFC0504D"/>
      <color rgb="FF000000"/>
      <color rgb="FFA50021"/>
      <color rgb="FF0078B4"/>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topLeftCell="A8" workbookViewId="0">
      <selection activeCell="M12" sqref="M12"/>
    </sheetView>
  </sheetViews>
  <sheetFormatPr baseColWidth="10" defaultRowHeight="12.75" x14ac:dyDescent="0.2"/>
  <cols>
    <col min="1" max="1" width="20.5703125" bestFit="1" customWidth="1"/>
    <col min="2" max="2" width="49" bestFit="1" customWidth="1"/>
    <col min="3" max="3" width="9.140625" bestFit="1" customWidth="1"/>
    <col min="4" max="4" width="13.42578125" bestFit="1" customWidth="1"/>
    <col min="5" max="5" width="15" bestFit="1" customWidth="1"/>
    <col min="6" max="6" width="12.42578125" bestFit="1" customWidth="1"/>
    <col min="7" max="7" width="12" customWidth="1"/>
    <col min="8" max="8" width="13.7109375" bestFit="1" customWidth="1"/>
    <col min="10" max="11" width="13" bestFit="1" customWidth="1"/>
  </cols>
  <sheetData>
    <row r="1" spans="1:11" x14ac:dyDescent="0.2">
      <c r="A1" s="185" t="s">
        <v>73</v>
      </c>
      <c r="C1" t="s">
        <v>74</v>
      </c>
      <c r="D1" s="37" t="s">
        <v>86</v>
      </c>
      <c r="E1" s="37" t="s">
        <v>87</v>
      </c>
      <c r="F1" t="s">
        <v>53</v>
      </c>
      <c r="H1" t="s">
        <v>75</v>
      </c>
      <c r="J1" t="s">
        <v>76</v>
      </c>
    </row>
    <row r="3" spans="1:11" ht="15" x14ac:dyDescent="0.25">
      <c r="A3" s="207" t="s">
        <v>88</v>
      </c>
      <c r="B3" s="213" t="s">
        <v>77</v>
      </c>
      <c r="C3" s="206" t="s">
        <v>81</v>
      </c>
      <c r="D3" s="223">
        <v>1250</v>
      </c>
      <c r="E3" s="188"/>
      <c r="F3" s="187">
        <f>D3+E3</f>
        <v>1250</v>
      </c>
      <c r="G3" s="188"/>
      <c r="H3" s="187">
        <v>1250</v>
      </c>
      <c r="I3" s="186"/>
      <c r="J3" s="189">
        <f>F3-H3</f>
        <v>0</v>
      </c>
    </row>
    <row r="4" spans="1:11" ht="15" x14ac:dyDescent="0.25">
      <c r="A4" s="190"/>
      <c r="B4" s="13" t="s">
        <v>77</v>
      </c>
      <c r="C4" s="216" t="s">
        <v>98</v>
      </c>
      <c r="D4" s="224">
        <v>1250</v>
      </c>
      <c r="E4" s="194"/>
      <c r="F4" s="193">
        <f t="shared" ref="F4:F28" si="0">D4+E4</f>
        <v>1250</v>
      </c>
      <c r="G4" s="194"/>
      <c r="H4" s="193">
        <v>1250</v>
      </c>
      <c r="I4" s="192"/>
      <c r="J4" s="195">
        <f t="shared" ref="J4:J28" si="1">F4-H4</f>
        <v>0</v>
      </c>
    </row>
    <row r="5" spans="1:11" ht="15" x14ac:dyDescent="0.25">
      <c r="A5" s="190"/>
      <c r="B5" s="208"/>
      <c r="C5" s="192"/>
      <c r="D5" s="193"/>
      <c r="E5" s="194"/>
      <c r="F5" s="193">
        <f t="shared" si="0"/>
        <v>0</v>
      </c>
      <c r="G5" s="194"/>
      <c r="H5" s="193"/>
      <c r="I5" s="192"/>
      <c r="J5" s="195">
        <f t="shared" si="1"/>
        <v>0</v>
      </c>
    </row>
    <row r="6" spans="1:11" ht="15" x14ac:dyDescent="0.25">
      <c r="A6" s="190"/>
      <c r="B6" s="208"/>
      <c r="C6" s="192"/>
      <c r="D6" s="193"/>
      <c r="E6" s="194"/>
      <c r="F6" s="193">
        <f t="shared" si="0"/>
        <v>0</v>
      </c>
      <c r="G6" s="194"/>
      <c r="H6" s="193"/>
      <c r="I6" s="192"/>
      <c r="J6" s="195">
        <f t="shared" si="1"/>
        <v>0</v>
      </c>
    </row>
    <row r="7" spans="1:11" ht="15" x14ac:dyDescent="0.25">
      <c r="A7" s="196"/>
      <c r="B7" s="212"/>
      <c r="C7" s="198"/>
      <c r="D7" s="199"/>
      <c r="E7" s="200"/>
      <c r="F7" s="199">
        <f t="shared" si="0"/>
        <v>0</v>
      </c>
      <c r="G7" s="200"/>
      <c r="H7" s="199"/>
      <c r="I7" s="198"/>
      <c r="J7" s="201">
        <f t="shared" si="1"/>
        <v>0</v>
      </c>
      <c r="K7" s="228">
        <f>SUM(J3:J7)</f>
        <v>0</v>
      </c>
    </row>
    <row r="8" spans="1:11" ht="15" x14ac:dyDescent="0.25">
      <c r="A8" s="209" t="s">
        <v>89</v>
      </c>
      <c r="B8" s="213" t="s">
        <v>90</v>
      </c>
      <c r="C8" s="206" t="s">
        <v>80</v>
      </c>
      <c r="D8" s="223">
        <v>2500</v>
      </c>
      <c r="E8" s="188"/>
      <c r="F8" s="187">
        <f t="shared" si="0"/>
        <v>2500</v>
      </c>
      <c r="G8" s="188"/>
      <c r="H8" s="187">
        <v>2500</v>
      </c>
      <c r="I8" s="186"/>
      <c r="J8" s="189">
        <f t="shared" si="1"/>
        <v>0</v>
      </c>
    </row>
    <row r="9" spans="1:11" ht="15" x14ac:dyDescent="0.25">
      <c r="A9" s="190"/>
      <c r="B9" s="208"/>
      <c r="C9" s="192"/>
      <c r="D9" s="193"/>
      <c r="E9" s="194"/>
      <c r="F9" s="193">
        <f t="shared" si="0"/>
        <v>0</v>
      </c>
      <c r="G9" s="194"/>
      <c r="H9" s="193"/>
      <c r="I9" s="192"/>
      <c r="J9" s="195">
        <f t="shared" si="1"/>
        <v>0</v>
      </c>
    </row>
    <row r="10" spans="1:11" ht="15" x14ac:dyDescent="0.25">
      <c r="A10" s="190"/>
      <c r="B10" s="208"/>
      <c r="C10" s="192"/>
      <c r="D10" s="193"/>
      <c r="E10" s="194"/>
      <c r="F10" s="193">
        <f t="shared" si="0"/>
        <v>0</v>
      </c>
      <c r="G10" s="194"/>
      <c r="H10" s="193"/>
      <c r="I10" s="192"/>
      <c r="J10" s="195">
        <f>F10-H10</f>
        <v>0</v>
      </c>
    </row>
    <row r="11" spans="1:11" ht="15" x14ac:dyDescent="0.25">
      <c r="A11" s="190"/>
      <c r="B11" s="208"/>
      <c r="C11" s="192"/>
      <c r="D11" s="193"/>
      <c r="E11" s="194"/>
      <c r="F11" s="193">
        <f t="shared" si="0"/>
        <v>0</v>
      </c>
      <c r="G11" s="194"/>
      <c r="H11" s="193"/>
      <c r="I11" s="192"/>
      <c r="J11" s="195">
        <f>F11-H11</f>
        <v>0</v>
      </c>
    </row>
    <row r="12" spans="1:11" ht="15" x14ac:dyDescent="0.25">
      <c r="A12" s="196"/>
      <c r="B12" s="212"/>
      <c r="C12" s="198"/>
      <c r="D12" s="199"/>
      <c r="E12" s="200"/>
      <c r="F12" s="199">
        <f t="shared" si="0"/>
        <v>0</v>
      </c>
      <c r="G12" s="200"/>
      <c r="H12" s="199"/>
      <c r="I12" s="198"/>
      <c r="J12" s="201">
        <f t="shared" si="1"/>
        <v>0</v>
      </c>
      <c r="K12" s="228">
        <f>SUM(J8:J12)</f>
        <v>0</v>
      </c>
    </row>
    <row r="13" spans="1:11" ht="15" x14ac:dyDescent="0.25">
      <c r="A13" s="207" t="s">
        <v>91</v>
      </c>
      <c r="B13" s="211"/>
      <c r="C13" s="186"/>
      <c r="D13" s="214">
        <v>0</v>
      </c>
      <c r="E13" s="188">
        <v>639</v>
      </c>
      <c r="F13" s="187">
        <f t="shared" si="0"/>
        <v>639</v>
      </c>
      <c r="G13" s="188"/>
      <c r="H13" s="187">
        <v>8000</v>
      </c>
      <c r="I13" s="186"/>
      <c r="J13" s="189">
        <f t="shared" si="1"/>
        <v>-7361</v>
      </c>
    </row>
    <row r="14" spans="1:11" ht="15" x14ac:dyDescent="0.25">
      <c r="A14" s="190"/>
      <c r="B14" s="208"/>
      <c r="C14" s="192"/>
      <c r="D14" s="193"/>
      <c r="E14" s="194"/>
      <c r="F14" s="193">
        <f t="shared" si="0"/>
        <v>0</v>
      </c>
      <c r="G14" s="194"/>
      <c r="H14" s="193"/>
      <c r="I14" s="192"/>
      <c r="J14" s="195">
        <f t="shared" si="1"/>
        <v>0</v>
      </c>
    </row>
    <row r="15" spans="1:11" ht="15" x14ac:dyDescent="0.25">
      <c r="A15" s="190"/>
      <c r="B15" s="208"/>
      <c r="C15" s="192"/>
      <c r="D15" s="193"/>
      <c r="E15" s="194"/>
      <c r="F15" s="193">
        <f t="shared" si="0"/>
        <v>0</v>
      </c>
      <c r="G15" s="194"/>
      <c r="H15" s="193"/>
      <c r="I15" s="192"/>
      <c r="J15" s="195">
        <f t="shared" si="1"/>
        <v>0</v>
      </c>
    </row>
    <row r="16" spans="1:11" ht="15" x14ac:dyDescent="0.25">
      <c r="A16" s="190"/>
      <c r="B16" s="208"/>
      <c r="C16" s="192"/>
      <c r="D16" s="193"/>
      <c r="E16" s="194"/>
      <c r="F16" s="193">
        <f t="shared" si="0"/>
        <v>0</v>
      </c>
      <c r="G16" s="194"/>
      <c r="H16" s="193"/>
      <c r="I16" s="192"/>
      <c r="J16" s="195">
        <f t="shared" si="1"/>
        <v>0</v>
      </c>
    </row>
    <row r="17" spans="1:11" ht="15" x14ac:dyDescent="0.25">
      <c r="A17" s="190"/>
      <c r="B17" s="208"/>
      <c r="C17" s="192"/>
      <c r="D17" s="193"/>
      <c r="E17" s="194"/>
      <c r="F17" s="193">
        <f t="shared" si="0"/>
        <v>0</v>
      </c>
      <c r="G17" s="194"/>
      <c r="H17" s="193"/>
      <c r="I17" s="192"/>
      <c r="J17" s="195">
        <f t="shared" si="1"/>
        <v>0</v>
      </c>
    </row>
    <row r="18" spans="1:11" ht="15" x14ac:dyDescent="0.25">
      <c r="A18" s="196"/>
      <c r="B18" s="212"/>
      <c r="C18" s="198"/>
      <c r="D18" s="199"/>
      <c r="E18" s="200"/>
      <c r="F18" s="199">
        <f t="shared" si="0"/>
        <v>0</v>
      </c>
      <c r="G18" s="200"/>
      <c r="H18" s="199"/>
      <c r="I18" s="198"/>
      <c r="J18" s="201">
        <f t="shared" si="1"/>
        <v>0</v>
      </c>
      <c r="K18" s="202">
        <f>SUM(J13:J18)</f>
        <v>-7361</v>
      </c>
    </row>
    <row r="19" spans="1:11" ht="15" x14ac:dyDescent="0.25">
      <c r="A19" s="207" t="s">
        <v>92</v>
      </c>
      <c r="B19" s="203" t="s">
        <v>83</v>
      </c>
      <c r="C19" s="186"/>
      <c r="D19" s="187">
        <v>487.43</v>
      </c>
      <c r="E19" s="188"/>
      <c r="F19" s="187">
        <f t="shared" si="0"/>
        <v>487.43</v>
      </c>
      <c r="G19" s="188"/>
      <c r="H19" s="187">
        <v>487.43</v>
      </c>
      <c r="I19" s="186"/>
      <c r="J19" s="189">
        <f t="shared" si="1"/>
        <v>0</v>
      </c>
    </row>
    <row r="20" spans="1:11" ht="15" x14ac:dyDescent="0.25">
      <c r="A20" s="190"/>
      <c r="B20" s="208"/>
      <c r="C20" s="192"/>
      <c r="D20" s="193"/>
      <c r="E20" s="194"/>
      <c r="F20" s="193">
        <f t="shared" si="0"/>
        <v>0</v>
      </c>
      <c r="G20" s="194"/>
      <c r="H20" s="193"/>
      <c r="I20" s="192"/>
      <c r="J20" s="195">
        <f t="shared" si="1"/>
        <v>0</v>
      </c>
    </row>
    <row r="21" spans="1:11" ht="15" x14ac:dyDescent="0.25">
      <c r="A21" s="190"/>
      <c r="B21" s="208"/>
      <c r="C21" s="192"/>
      <c r="D21" s="193"/>
      <c r="E21" s="194"/>
      <c r="F21" s="193">
        <f t="shared" si="0"/>
        <v>0</v>
      </c>
      <c r="G21" s="194"/>
      <c r="H21" s="193"/>
      <c r="I21" s="192"/>
      <c r="J21" s="225">
        <f t="shared" si="1"/>
        <v>0</v>
      </c>
      <c r="K21" s="226"/>
    </row>
    <row r="22" spans="1:11" ht="15" x14ac:dyDescent="0.25">
      <c r="A22" s="190"/>
      <c r="B22" s="208"/>
      <c r="C22" s="192"/>
      <c r="D22" s="193"/>
      <c r="E22" s="194"/>
      <c r="F22" s="193">
        <f t="shared" si="0"/>
        <v>0</v>
      </c>
      <c r="G22" s="194"/>
      <c r="H22" s="193"/>
      <c r="I22" s="192"/>
      <c r="J22" s="225">
        <f t="shared" si="1"/>
        <v>0</v>
      </c>
      <c r="K22" s="226"/>
    </row>
    <row r="23" spans="1:11" ht="15" x14ac:dyDescent="0.25">
      <c r="A23" s="190"/>
      <c r="B23" s="208"/>
      <c r="C23" s="192"/>
      <c r="D23" s="193"/>
      <c r="E23" s="194"/>
      <c r="F23" s="193">
        <f t="shared" si="0"/>
        <v>0</v>
      </c>
      <c r="G23" s="194"/>
      <c r="H23" s="193"/>
      <c r="I23" s="192"/>
      <c r="J23" s="225">
        <f t="shared" si="1"/>
        <v>0</v>
      </c>
      <c r="K23" s="226"/>
    </row>
    <row r="24" spans="1:11" ht="15" x14ac:dyDescent="0.25">
      <c r="A24" s="190"/>
      <c r="B24" s="208"/>
      <c r="C24" s="192"/>
      <c r="D24" s="193"/>
      <c r="E24" s="194"/>
      <c r="F24" s="193">
        <f t="shared" si="0"/>
        <v>0</v>
      </c>
      <c r="G24" s="194"/>
      <c r="H24" s="193"/>
      <c r="I24" s="192"/>
      <c r="J24" s="225">
        <f t="shared" si="1"/>
        <v>0</v>
      </c>
      <c r="K24" s="226"/>
    </row>
    <row r="25" spans="1:11" ht="15" x14ac:dyDescent="0.25">
      <c r="A25" s="190"/>
      <c r="B25" s="208"/>
      <c r="C25" s="192"/>
      <c r="D25" s="193"/>
      <c r="E25" s="194"/>
      <c r="F25" s="193">
        <f t="shared" si="0"/>
        <v>0</v>
      </c>
      <c r="G25" s="194"/>
      <c r="H25" s="193"/>
      <c r="I25" s="192"/>
      <c r="J25" s="225">
        <f t="shared" si="1"/>
        <v>0</v>
      </c>
      <c r="K25" s="226"/>
    </row>
    <row r="26" spans="1:11" ht="15" x14ac:dyDescent="0.25">
      <c r="A26" s="190"/>
      <c r="B26" s="191"/>
      <c r="C26" s="192"/>
      <c r="D26" s="193"/>
      <c r="E26" s="194"/>
      <c r="F26" s="193">
        <f t="shared" si="0"/>
        <v>0</v>
      </c>
      <c r="G26" s="194"/>
      <c r="H26" s="193"/>
      <c r="I26" s="192"/>
      <c r="J26" s="225">
        <f t="shared" si="1"/>
        <v>0</v>
      </c>
      <c r="K26" s="226"/>
    </row>
    <row r="27" spans="1:11" ht="15" x14ac:dyDescent="0.25">
      <c r="A27" s="190"/>
      <c r="B27" s="191"/>
      <c r="C27" s="192"/>
      <c r="D27" s="193"/>
      <c r="E27" s="194"/>
      <c r="F27" s="193">
        <f t="shared" si="0"/>
        <v>0</v>
      </c>
      <c r="G27" s="194"/>
      <c r="H27" s="193"/>
      <c r="I27" s="192"/>
      <c r="J27" s="225">
        <f t="shared" si="1"/>
        <v>0</v>
      </c>
      <c r="K27" s="226"/>
    </row>
    <row r="28" spans="1:11" ht="15" x14ac:dyDescent="0.25">
      <c r="A28" s="196"/>
      <c r="B28" s="197"/>
      <c r="C28" s="198"/>
      <c r="D28" s="199"/>
      <c r="E28" s="200"/>
      <c r="F28" s="199">
        <f t="shared" si="0"/>
        <v>0</v>
      </c>
      <c r="G28" s="200"/>
      <c r="H28" s="199"/>
      <c r="I28" s="198"/>
      <c r="J28" s="227">
        <f t="shared" si="1"/>
        <v>0</v>
      </c>
      <c r="K28" s="228">
        <f>SUM(J19:J28)</f>
        <v>0</v>
      </c>
    </row>
    <row r="29" spans="1:11" ht="25.5" x14ac:dyDescent="0.2">
      <c r="A29" s="210" t="s">
        <v>94</v>
      </c>
      <c r="B29" s="222" t="s">
        <v>97</v>
      </c>
      <c r="C29" s="203"/>
      <c r="D29" s="188">
        <v>1450</v>
      </c>
      <c r="E29" s="187"/>
      <c r="F29" s="188">
        <f>D29+E29</f>
        <v>1450</v>
      </c>
      <c r="G29" s="187"/>
      <c r="H29" s="188">
        <v>0</v>
      </c>
      <c r="I29" s="186"/>
      <c r="J29" s="189">
        <f>F29-H29</f>
        <v>1450</v>
      </c>
      <c r="K29" s="233">
        <f>SUM(J29)</f>
        <v>1450</v>
      </c>
    </row>
    <row r="30" spans="1:11" ht="25.5" x14ac:dyDescent="0.2">
      <c r="A30" s="210" t="s">
        <v>93</v>
      </c>
      <c r="B30" s="206" t="s">
        <v>90</v>
      </c>
      <c r="C30" s="203"/>
      <c r="D30" s="188">
        <v>5836</v>
      </c>
      <c r="E30" s="187"/>
      <c r="F30" s="188">
        <f>D30+E30</f>
        <v>5836</v>
      </c>
      <c r="G30" s="187"/>
      <c r="H30" s="188">
        <v>0</v>
      </c>
      <c r="I30" s="186"/>
      <c r="J30" s="189">
        <f>F30-H30</f>
        <v>5836</v>
      </c>
      <c r="K30" s="233">
        <f>SUM(J30)</f>
        <v>5836</v>
      </c>
    </row>
    <row r="31" spans="1:11" x14ac:dyDescent="0.2">
      <c r="A31" s="215" t="s">
        <v>95</v>
      </c>
      <c r="B31" s="206"/>
      <c r="C31" s="219" t="s">
        <v>80</v>
      </c>
      <c r="D31" s="188">
        <v>25</v>
      </c>
      <c r="E31" s="187"/>
      <c r="F31" s="188">
        <f t="shared" ref="F31:F38" si="2">D31+E31</f>
        <v>25</v>
      </c>
      <c r="G31" s="187"/>
      <c r="H31" s="188">
        <v>0</v>
      </c>
      <c r="I31" s="186"/>
      <c r="J31" s="189">
        <f t="shared" ref="J31:J38" si="3">F31-H31</f>
        <v>25</v>
      </c>
      <c r="K31" s="205"/>
    </row>
    <row r="32" spans="1:11" x14ac:dyDescent="0.2">
      <c r="A32" s="217"/>
      <c r="B32" s="216"/>
      <c r="C32" s="220" t="s">
        <v>82</v>
      </c>
      <c r="D32" s="194">
        <v>25</v>
      </c>
      <c r="E32" s="193"/>
      <c r="F32" s="194">
        <f t="shared" si="2"/>
        <v>25</v>
      </c>
      <c r="G32" s="193"/>
      <c r="H32" s="194">
        <v>0</v>
      </c>
      <c r="I32" s="192"/>
      <c r="J32" s="195">
        <f t="shared" si="3"/>
        <v>25</v>
      </c>
      <c r="K32" s="205"/>
    </row>
    <row r="33" spans="1:11" x14ac:dyDescent="0.2">
      <c r="A33" s="217"/>
      <c r="B33" s="216"/>
      <c r="C33" s="220" t="s">
        <v>96</v>
      </c>
      <c r="D33" s="194">
        <v>25</v>
      </c>
      <c r="E33" s="193"/>
      <c r="F33" s="194">
        <f t="shared" si="2"/>
        <v>25</v>
      </c>
      <c r="G33" s="193"/>
      <c r="H33" s="194">
        <v>0</v>
      </c>
      <c r="I33" s="192"/>
      <c r="J33" s="195">
        <f t="shared" si="3"/>
        <v>25</v>
      </c>
      <c r="K33" s="205"/>
    </row>
    <row r="34" spans="1:11" x14ac:dyDescent="0.2">
      <c r="A34" s="217"/>
      <c r="B34" s="216"/>
      <c r="C34" s="221"/>
      <c r="D34" s="194"/>
      <c r="E34" s="193"/>
      <c r="F34" s="194">
        <f t="shared" si="2"/>
        <v>0</v>
      </c>
      <c r="G34" s="193"/>
      <c r="H34" s="194">
        <v>0</v>
      </c>
      <c r="I34" s="192"/>
      <c r="J34" s="195">
        <f t="shared" si="3"/>
        <v>0</v>
      </c>
      <c r="K34" s="205"/>
    </row>
    <row r="35" spans="1:11" x14ac:dyDescent="0.2">
      <c r="A35" s="198"/>
      <c r="B35" s="198"/>
      <c r="C35" s="198"/>
      <c r="D35" s="218"/>
      <c r="E35" s="200"/>
      <c r="F35" s="200">
        <f t="shared" si="2"/>
        <v>0</v>
      </c>
      <c r="G35" s="200"/>
      <c r="H35" s="200">
        <v>0</v>
      </c>
      <c r="I35" s="198"/>
      <c r="J35" s="201">
        <f t="shared" si="3"/>
        <v>0</v>
      </c>
      <c r="K35" s="233">
        <f>SUM(J31:J35)</f>
        <v>75</v>
      </c>
    </row>
    <row r="36" spans="1:11" x14ac:dyDescent="0.2">
      <c r="A36" s="206" t="s">
        <v>99</v>
      </c>
      <c r="B36" s="206" t="s">
        <v>100</v>
      </c>
      <c r="C36" s="206" t="s">
        <v>98</v>
      </c>
      <c r="D36" s="188"/>
      <c r="E36" s="188"/>
      <c r="F36" s="200">
        <f t="shared" si="2"/>
        <v>0</v>
      </c>
      <c r="G36" s="188"/>
      <c r="H36" s="200">
        <v>0</v>
      </c>
      <c r="I36" s="186"/>
      <c r="J36" s="201">
        <f t="shared" si="3"/>
        <v>0</v>
      </c>
    </row>
    <row r="37" spans="1:11" x14ac:dyDescent="0.2">
      <c r="A37" s="192"/>
      <c r="B37" s="216" t="s">
        <v>101</v>
      </c>
      <c r="C37" s="216" t="s">
        <v>98</v>
      </c>
      <c r="D37" s="194">
        <v>200</v>
      </c>
      <c r="E37" s="194"/>
      <c r="F37" s="200">
        <f t="shared" si="2"/>
        <v>200</v>
      </c>
      <c r="G37" s="194"/>
      <c r="H37" s="200">
        <v>0</v>
      </c>
      <c r="I37" s="192"/>
      <c r="J37" s="201">
        <f t="shared" si="3"/>
        <v>200</v>
      </c>
    </row>
    <row r="38" spans="1:11" x14ac:dyDescent="0.2">
      <c r="A38" s="198"/>
      <c r="B38" s="198"/>
      <c r="C38" s="198"/>
      <c r="D38" s="200">
        <v>100</v>
      </c>
      <c r="E38" s="200"/>
      <c r="F38" s="200">
        <f t="shared" si="2"/>
        <v>100</v>
      </c>
      <c r="G38" s="200"/>
      <c r="H38" s="200">
        <v>0</v>
      </c>
      <c r="I38" s="198"/>
      <c r="J38" s="201">
        <f t="shared" si="3"/>
        <v>100</v>
      </c>
      <c r="K38" s="205">
        <f>SUM(J36:J38)</f>
        <v>300</v>
      </c>
    </row>
    <row r="41" spans="1:11" ht="13.5" thickBot="1" x14ac:dyDescent="0.25">
      <c r="K41" s="232">
        <f>SUM(K3:K40)</f>
        <v>300</v>
      </c>
    </row>
    <row r="42" spans="1:11" ht="13.5" thickTop="1" x14ac:dyDescent="0.2"/>
    <row r="43" spans="1:11" s="191" customFormat="1" x14ac:dyDescent="0.2">
      <c r="A43" s="229"/>
    </row>
    <row r="44" spans="1:11" s="191" customFormat="1" x14ac:dyDescent="0.2"/>
    <row r="45" spans="1:11" s="191" customFormat="1" ht="15" x14ac:dyDescent="0.25">
      <c r="A45" s="230"/>
      <c r="D45" s="193"/>
      <c r="E45" s="193"/>
      <c r="F45" s="193"/>
      <c r="G45" s="193"/>
      <c r="H45" s="193"/>
      <c r="J45" s="231"/>
    </row>
    <row r="46" spans="1:11" s="191" customFormat="1" ht="15" x14ac:dyDescent="0.25">
      <c r="A46" s="230"/>
      <c r="D46" s="204"/>
      <c r="E46" s="193"/>
      <c r="F46" s="193"/>
      <c r="G46" s="193"/>
      <c r="H46" s="193"/>
      <c r="J46" s="231"/>
    </row>
    <row r="47" spans="1:11" s="191" customFormat="1" ht="15" x14ac:dyDescent="0.25">
      <c r="A47" s="230"/>
      <c r="D47" s="193"/>
      <c r="E47" s="193"/>
      <c r="F47" s="193"/>
      <c r="G47" s="193"/>
      <c r="H47" s="193"/>
      <c r="J47" s="231"/>
    </row>
    <row r="48" spans="1:11" s="191" customFormat="1" x14ac:dyDescent="0.2">
      <c r="D48" s="193"/>
      <c r="E48" s="193"/>
      <c r="F48" s="193"/>
      <c r="G48" s="193"/>
      <c r="H48" s="193"/>
    </row>
    <row r="49" spans="4:8" s="191" customFormat="1" x14ac:dyDescent="0.2">
      <c r="D49" s="193"/>
      <c r="E49" s="193"/>
      <c r="F49" s="193"/>
      <c r="G49" s="193"/>
      <c r="H49" s="193"/>
    </row>
    <row r="50" spans="4:8" s="191" customFormat="1" x14ac:dyDescent="0.2">
      <c r="D50" s="193"/>
      <c r="E50" s="193"/>
      <c r="F50" s="193"/>
      <c r="G50" s="193"/>
      <c r="H50" s="19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topLeftCell="A14" workbookViewId="0">
      <selection activeCell="D39" sqref="D39"/>
    </sheetView>
  </sheetViews>
  <sheetFormatPr baseColWidth="10" defaultRowHeight="12.75" x14ac:dyDescent="0.2"/>
  <cols>
    <col min="1" max="1" width="27.7109375" bestFit="1" customWidth="1"/>
    <col min="2" max="2" width="12.140625" style="72" customWidth="1"/>
    <col min="3" max="3" width="11.42578125" style="72"/>
    <col min="4" max="4" width="36.85546875" customWidth="1"/>
  </cols>
  <sheetData>
    <row r="1" spans="1:4" x14ac:dyDescent="0.2">
      <c r="A1" s="65" t="s">
        <v>15</v>
      </c>
      <c r="B1" s="66"/>
      <c r="C1" s="67"/>
      <c r="D1" s="65"/>
    </row>
    <row r="2" spans="1:4" x14ac:dyDescent="0.2">
      <c r="A2" s="180" t="s">
        <v>102</v>
      </c>
      <c r="B2" s="66"/>
      <c r="C2" s="67"/>
      <c r="D2" s="65"/>
    </row>
    <row r="3" spans="1:4" x14ac:dyDescent="0.2">
      <c r="A3" s="68"/>
      <c r="B3" s="66"/>
      <c r="C3" s="67"/>
      <c r="D3" s="65"/>
    </row>
    <row r="4" spans="1:4" x14ac:dyDescent="0.2">
      <c r="A4" s="69" t="s">
        <v>16</v>
      </c>
      <c r="B4" s="70"/>
      <c r="C4" s="71"/>
    </row>
    <row r="5" spans="1:4" x14ac:dyDescent="0.2">
      <c r="A5" s="65" t="s">
        <v>17</v>
      </c>
      <c r="C5" s="71"/>
    </row>
    <row r="6" spans="1:4" x14ac:dyDescent="0.2">
      <c r="C6" s="71"/>
    </row>
    <row r="7" spans="1:4" x14ac:dyDescent="0.2">
      <c r="A7" s="65" t="s">
        <v>18</v>
      </c>
      <c r="C7" s="71"/>
    </row>
    <row r="8" spans="1:4" x14ac:dyDescent="0.2">
      <c r="A8" s="69" t="s">
        <v>19</v>
      </c>
      <c r="B8" s="73"/>
      <c r="C8" s="74">
        <v>267191.37</v>
      </c>
    </row>
    <row r="9" spans="1:4" x14ac:dyDescent="0.2">
      <c r="A9" s="69" t="s">
        <v>20</v>
      </c>
      <c r="B9" s="73"/>
      <c r="C9" s="74">
        <v>15241.4</v>
      </c>
      <c r="D9" s="75"/>
    </row>
    <row r="10" spans="1:4" x14ac:dyDescent="0.2">
      <c r="A10" s="76" t="s">
        <v>21</v>
      </c>
      <c r="B10" s="73"/>
      <c r="C10" s="77">
        <f>SUBTOTAL(9,C6:C9)</f>
        <v>282432.77</v>
      </c>
    </row>
    <row r="11" spans="1:4" x14ac:dyDescent="0.2">
      <c r="C11" s="78"/>
    </row>
    <row r="12" spans="1:4" x14ac:dyDescent="0.2">
      <c r="A12" s="65"/>
      <c r="C12" s="78"/>
    </row>
    <row r="13" spans="1:4" x14ac:dyDescent="0.2">
      <c r="A13" s="65" t="s">
        <v>22</v>
      </c>
      <c r="B13" s="73"/>
      <c r="C13" s="79">
        <v>11633.91</v>
      </c>
      <c r="D13" s="80"/>
    </row>
    <row r="14" spans="1:4" x14ac:dyDescent="0.2">
      <c r="C14" s="78"/>
    </row>
    <row r="15" spans="1:4" ht="13.5" thickBot="1" x14ac:dyDescent="0.25">
      <c r="A15" s="76" t="s">
        <v>23</v>
      </c>
      <c r="B15" s="73"/>
      <c r="C15" s="81">
        <f>C10+C13</f>
        <v>294066.68</v>
      </c>
    </row>
    <row r="16" spans="1:4" ht="13.5" thickTop="1" x14ac:dyDescent="0.2">
      <c r="C16" s="78"/>
    </row>
    <row r="17" spans="1:4" x14ac:dyDescent="0.2">
      <c r="A17" s="65" t="s">
        <v>24</v>
      </c>
      <c r="C17" s="78"/>
    </row>
    <row r="18" spans="1:4" x14ac:dyDescent="0.2">
      <c r="C18" s="78"/>
    </row>
    <row r="19" spans="1:4" x14ac:dyDescent="0.2">
      <c r="A19" s="65" t="s">
        <v>25</v>
      </c>
      <c r="C19" s="78"/>
    </row>
    <row r="20" spans="1:4" x14ac:dyDescent="0.2">
      <c r="A20" s="69" t="s">
        <v>26</v>
      </c>
      <c r="B20" s="73"/>
      <c r="C20" s="74">
        <v>0</v>
      </c>
    </row>
    <row r="21" spans="1:4" x14ac:dyDescent="0.2">
      <c r="A21" s="69" t="s">
        <v>27</v>
      </c>
      <c r="B21" s="73"/>
      <c r="C21" s="74">
        <v>0</v>
      </c>
    </row>
    <row r="22" spans="1:4" x14ac:dyDescent="0.2">
      <c r="A22" s="69" t="s">
        <v>28</v>
      </c>
      <c r="B22" s="73"/>
      <c r="C22" s="74">
        <v>324.02</v>
      </c>
    </row>
    <row r="23" spans="1:4" x14ac:dyDescent="0.2">
      <c r="A23" s="69" t="s">
        <v>29</v>
      </c>
      <c r="B23" s="73"/>
      <c r="C23" s="74">
        <v>4886.8</v>
      </c>
    </row>
    <row r="24" spans="1:4" x14ac:dyDescent="0.2">
      <c r="A24" s="69" t="s">
        <v>30</v>
      </c>
      <c r="B24" s="73"/>
      <c r="C24" s="74">
        <v>4290.43</v>
      </c>
    </row>
    <row r="25" spans="1:4" x14ac:dyDescent="0.2">
      <c r="A25" s="69" t="s">
        <v>31</v>
      </c>
      <c r="B25" s="73"/>
      <c r="C25" s="74">
        <v>8953.09</v>
      </c>
    </row>
    <row r="26" spans="1:4" x14ac:dyDescent="0.2">
      <c r="A26" s="69" t="s">
        <v>32</v>
      </c>
      <c r="B26" s="73"/>
      <c r="C26" s="74">
        <v>283.76</v>
      </c>
    </row>
    <row r="27" spans="1:4" x14ac:dyDescent="0.2">
      <c r="A27" s="69" t="s">
        <v>33</v>
      </c>
      <c r="B27" s="73"/>
      <c r="C27" s="74">
        <v>581.15</v>
      </c>
    </row>
    <row r="28" spans="1:4" x14ac:dyDescent="0.2">
      <c r="A28" s="69" t="s">
        <v>78</v>
      </c>
      <c r="B28" s="73"/>
      <c r="C28" s="74">
        <v>1348.72</v>
      </c>
    </row>
    <row r="29" spans="1:4" x14ac:dyDescent="0.2">
      <c r="A29" s="69" t="s">
        <v>34</v>
      </c>
      <c r="B29" s="73"/>
      <c r="C29" s="74">
        <v>-1533.91</v>
      </c>
    </row>
    <row r="30" spans="1:4" x14ac:dyDescent="0.2">
      <c r="A30" s="69" t="s">
        <v>35</v>
      </c>
      <c r="B30" s="73"/>
      <c r="C30" s="74">
        <v>-2987.35</v>
      </c>
    </row>
    <row r="31" spans="1:4" x14ac:dyDescent="0.2">
      <c r="A31" s="69" t="s">
        <v>36</v>
      </c>
      <c r="B31" s="73"/>
      <c r="C31" s="74">
        <v>1095</v>
      </c>
      <c r="D31" s="80"/>
    </row>
    <row r="32" spans="1:4" x14ac:dyDescent="0.2">
      <c r="A32" s="76" t="s">
        <v>37</v>
      </c>
      <c r="B32" s="73"/>
      <c r="C32" s="77">
        <f>SUBTOTAL(9,C18:C31)</f>
        <v>17241.71</v>
      </c>
    </row>
    <row r="33" spans="1:4" x14ac:dyDescent="0.2">
      <c r="C33" s="78"/>
    </row>
    <row r="34" spans="1:4" x14ac:dyDescent="0.2">
      <c r="A34" s="65" t="s">
        <v>38</v>
      </c>
      <c r="B34" s="73"/>
      <c r="C34" s="82">
        <f>SUBTOTAL(9,C18:C33)</f>
        <v>17241.71</v>
      </c>
    </row>
    <row r="35" spans="1:4" x14ac:dyDescent="0.2">
      <c r="C35" s="78"/>
    </row>
    <row r="36" spans="1:4" x14ac:dyDescent="0.2">
      <c r="A36" s="65" t="s">
        <v>39</v>
      </c>
      <c r="C36" s="78"/>
    </row>
    <row r="37" spans="1:4" x14ac:dyDescent="0.2">
      <c r="C37" s="78"/>
    </row>
    <row r="38" spans="1:4" x14ac:dyDescent="0.2">
      <c r="A38" s="65" t="s">
        <v>40</v>
      </c>
      <c r="C38" s="78"/>
    </row>
    <row r="39" spans="1:4" x14ac:dyDescent="0.2">
      <c r="A39" s="83" t="s">
        <v>41</v>
      </c>
      <c r="B39" s="73"/>
      <c r="C39" s="84">
        <v>25000</v>
      </c>
    </row>
    <row r="40" spans="1:4" x14ac:dyDescent="0.2">
      <c r="A40" s="69" t="s">
        <v>42</v>
      </c>
      <c r="B40" s="73"/>
      <c r="C40" s="74">
        <v>0</v>
      </c>
    </row>
    <row r="41" spans="1:4" x14ac:dyDescent="0.2">
      <c r="A41" s="65" t="s">
        <v>43</v>
      </c>
      <c r="B41" s="73"/>
      <c r="C41" s="79">
        <f>SUBTOTAL(9,C38:C40)</f>
        <v>25000</v>
      </c>
    </row>
    <row r="42" spans="1:4" x14ac:dyDescent="0.2">
      <c r="C42" s="78"/>
    </row>
    <row r="43" spans="1:4" x14ac:dyDescent="0.2">
      <c r="A43" s="65" t="s">
        <v>44</v>
      </c>
      <c r="C43" s="78"/>
    </row>
    <row r="44" spans="1:4" x14ac:dyDescent="0.2">
      <c r="A44" s="83" t="s">
        <v>45</v>
      </c>
      <c r="B44" s="73"/>
      <c r="C44" s="84">
        <v>100002.12</v>
      </c>
      <c r="D44" s="80"/>
    </row>
    <row r="45" spans="1:4" x14ac:dyDescent="0.2">
      <c r="A45" s="83" t="s">
        <v>46</v>
      </c>
      <c r="B45" s="73"/>
      <c r="C45" s="85">
        <v>151822.85</v>
      </c>
      <c r="D45" s="80"/>
    </row>
    <row r="46" spans="1:4" x14ac:dyDescent="0.2">
      <c r="A46" s="76" t="s">
        <v>47</v>
      </c>
      <c r="B46" s="73"/>
      <c r="C46" s="77">
        <f>SUBTOTAL(9,C43:C45)</f>
        <v>251824.97</v>
      </c>
    </row>
    <row r="47" spans="1:4" x14ac:dyDescent="0.2">
      <c r="C47" s="78"/>
    </row>
    <row r="48" spans="1:4" x14ac:dyDescent="0.2">
      <c r="A48" s="76" t="s">
        <v>48</v>
      </c>
      <c r="B48" s="73"/>
      <c r="C48" s="85">
        <f>SUBTOTAL(9,C37:C46)</f>
        <v>276824.96999999997</v>
      </c>
    </row>
    <row r="49" spans="1:4" x14ac:dyDescent="0.2">
      <c r="C49" s="78"/>
    </row>
    <row r="50" spans="1:4" ht="13.5" thickBot="1" x14ac:dyDescent="0.25">
      <c r="A50" s="76" t="s">
        <v>49</v>
      </c>
      <c r="B50" s="73"/>
      <c r="C50" s="81">
        <f>(C34+C48)</f>
        <v>294066.68</v>
      </c>
    </row>
    <row r="51" spans="1:4" ht="13.5" thickTop="1" x14ac:dyDescent="0.2">
      <c r="C51" s="86"/>
    </row>
    <row r="52" spans="1:4" x14ac:dyDescent="0.2">
      <c r="A52" s="235"/>
      <c r="B52" s="235"/>
      <c r="C52" s="235"/>
      <c r="D52" s="235"/>
    </row>
  </sheetData>
  <mergeCells count="1">
    <mergeCell ref="A52:D52"/>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54"/>
  <sheetViews>
    <sheetView tabSelected="1" workbookViewId="0">
      <selection activeCell="G24" sqref="G24"/>
    </sheetView>
  </sheetViews>
  <sheetFormatPr baseColWidth="10" defaultColWidth="9.85546875" defaultRowHeight="12.75" x14ac:dyDescent="0.2"/>
  <cols>
    <col min="1" max="1" width="36.140625" style="1" customWidth="1"/>
    <col min="2" max="2" width="15.28515625" style="1" bestFit="1" customWidth="1"/>
    <col min="3" max="3" width="17.28515625" style="1" bestFit="1" customWidth="1"/>
    <col min="4" max="4" width="2" style="1" customWidth="1"/>
    <col min="5" max="5" width="3.140625" style="1" hidden="1" customWidth="1"/>
    <col min="6" max="6" width="2" style="1" customWidth="1"/>
    <col min="7" max="7" width="19.42578125" style="1" bestFit="1" customWidth="1"/>
    <col min="8" max="8" width="2.140625" style="1" customWidth="1"/>
    <col min="9" max="9" width="19.28515625" style="1" bestFit="1" customWidth="1"/>
    <col min="10" max="10" width="1.85546875" style="1" customWidth="1"/>
    <col min="11" max="11" width="14.28515625" style="1" customWidth="1"/>
    <col min="12" max="12" width="11.42578125" style="1" bestFit="1" customWidth="1"/>
    <col min="13" max="16384" width="9.85546875" style="1"/>
  </cols>
  <sheetData>
    <row r="1" spans="1:12" s="8" customFormat="1" x14ac:dyDescent="0.2">
      <c r="A1" s="87"/>
      <c r="B1" s="157" t="s">
        <v>56</v>
      </c>
      <c r="C1" s="157" t="s">
        <v>57</v>
      </c>
      <c r="D1" s="158"/>
      <c r="E1" s="158"/>
      <c r="F1" s="159"/>
      <c r="G1" s="160" t="s">
        <v>50</v>
      </c>
      <c r="H1" s="161"/>
      <c r="I1" s="160" t="s">
        <v>0</v>
      </c>
      <c r="J1" s="161"/>
      <c r="K1" s="162" t="s">
        <v>54</v>
      </c>
      <c r="L1" s="160" t="s">
        <v>62</v>
      </c>
    </row>
    <row r="2" spans="1:12" x14ac:dyDescent="0.2">
      <c r="A2" s="11"/>
      <c r="B2" s="170" t="s">
        <v>84</v>
      </c>
      <c r="C2" s="170" t="s">
        <v>85</v>
      </c>
      <c r="D2" s="163"/>
      <c r="E2" s="163"/>
      <c r="F2" s="164"/>
      <c r="G2" s="159" t="s">
        <v>55</v>
      </c>
      <c r="H2" s="158"/>
      <c r="I2" s="159" t="s">
        <v>67</v>
      </c>
      <c r="J2" s="158"/>
      <c r="K2" s="165" t="s">
        <v>55</v>
      </c>
      <c r="L2" s="159" t="s">
        <v>63</v>
      </c>
    </row>
    <row r="3" spans="1:12" x14ac:dyDescent="0.2">
      <c r="A3" s="11"/>
      <c r="B3" s="164"/>
      <c r="C3" s="164"/>
      <c r="D3" s="163"/>
      <c r="E3" s="163"/>
      <c r="F3" s="164"/>
      <c r="G3" s="164"/>
      <c r="H3" s="163"/>
      <c r="I3" s="166"/>
      <c r="J3" s="163"/>
      <c r="K3" s="167"/>
      <c r="L3" s="159" t="s">
        <v>64</v>
      </c>
    </row>
    <row r="4" spans="1:12" ht="13.5" x14ac:dyDescent="0.25">
      <c r="A4" s="28" t="s">
        <v>5</v>
      </c>
      <c r="C4" s="12"/>
      <c r="D4" s="90"/>
      <c r="E4" s="90"/>
      <c r="H4" s="11"/>
      <c r="I4" s="88"/>
      <c r="J4" s="11"/>
      <c r="K4" s="134"/>
    </row>
    <row r="5" spans="1:12" x14ac:dyDescent="0.2">
      <c r="A5" s="11"/>
      <c r="D5" s="11"/>
      <c r="E5" s="11"/>
      <c r="H5" s="11"/>
      <c r="I5" s="88"/>
      <c r="J5" s="11"/>
      <c r="K5" s="134"/>
    </row>
    <row r="6" spans="1:12" x14ac:dyDescent="0.2">
      <c r="A6" s="11"/>
      <c r="B6" s="16"/>
      <c r="C6" s="16"/>
      <c r="D6" s="91"/>
      <c r="H6" s="11"/>
      <c r="I6" s="18"/>
      <c r="J6" s="11"/>
      <c r="K6" s="134"/>
      <c r="L6" s="38"/>
    </row>
    <row r="7" spans="1:12" s="3" customFormat="1" x14ac:dyDescent="0.2">
      <c r="A7" s="11" t="s">
        <v>1</v>
      </c>
      <c r="B7" s="16">
        <v>200000</v>
      </c>
      <c r="C7" s="16">
        <v>0</v>
      </c>
      <c r="D7" s="91"/>
      <c r="E7" s="6"/>
      <c r="G7" s="7">
        <f t="shared" ref="G7:G12" si="0">B7+C7</f>
        <v>200000</v>
      </c>
      <c r="H7" s="11"/>
      <c r="I7" s="18">
        <v>200000</v>
      </c>
      <c r="J7" s="11"/>
      <c r="K7" s="135">
        <f t="shared" ref="K7:K12" si="1">G7-I7</f>
        <v>0</v>
      </c>
      <c r="L7" s="151">
        <f t="shared" ref="L7:L12" si="2">G7/I7</f>
        <v>1</v>
      </c>
    </row>
    <row r="8" spans="1:12" x14ac:dyDescent="0.2">
      <c r="A8" s="11" t="s">
        <v>9</v>
      </c>
      <c r="B8" s="16">
        <v>178184.95999999999</v>
      </c>
      <c r="C8" s="6">
        <v>38250</v>
      </c>
      <c r="D8" s="91"/>
      <c r="E8" s="6"/>
      <c r="F8" s="3"/>
      <c r="G8" s="7">
        <f t="shared" si="0"/>
        <v>216434.96</v>
      </c>
      <c r="H8" s="11"/>
      <c r="I8" s="18">
        <v>229307</v>
      </c>
      <c r="J8" s="11"/>
      <c r="K8" s="135">
        <f t="shared" si="1"/>
        <v>-12872.040000000008</v>
      </c>
      <c r="L8" s="151">
        <f t="shared" si="2"/>
        <v>0.94386547292494338</v>
      </c>
    </row>
    <row r="9" spans="1:12" x14ac:dyDescent="0.2">
      <c r="A9" s="11" t="s">
        <v>8</v>
      </c>
      <c r="B9" s="6">
        <v>13148.43</v>
      </c>
      <c r="C9" s="6">
        <v>639.57000000000005</v>
      </c>
      <c r="D9" s="91"/>
      <c r="E9" s="6"/>
      <c r="F9" s="3"/>
      <c r="G9" s="7">
        <f t="shared" si="0"/>
        <v>13788</v>
      </c>
      <c r="H9" s="11"/>
      <c r="I9" s="18">
        <v>13488</v>
      </c>
      <c r="J9" s="11"/>
      <c r="K9" s="135">
        <f t="shared" si="1"/>
        <v>300</v>
      </c>
      <c r="L9" s="151">
        <f t="shared" si="2"/>
        <v>1.0222419928825623</v>
      </c>
    </row>
    <row r="10" spans="1:12" s="35" customFormat="1" x14ac:dyDescent="0.2">
      <c r="A10" s="11" t="s">
        <v>2</v>
      </c>
      <c r="B10" s="16">
        <v>910</v>
      </c>
      <c r="C10" s="16">
        <v>0</v>
      </c>
      <c r="D10" s="91"/>
      <c r="E10" s="6"/>
      <c r="F10" s="3"/>
      <c r="G10" s="7">
        <f t="shared" si="0"/>
        <v>910</v>
      </c>
      <c r="H10" s="11"/>
      <c r="I10" s="18">
        <v>500</v>
      </c>
      <c r="J10" s="11"/>
      <c r="K10" s="135">
        <f t="shared" si="1"/>
        <v>410</v>
      </c>
      <c r="L10" s="151">
        <f t="shared" si="2"/>
        <v>1.82</v>
      </c>
    </row>
    <row r="11" spans="1:12" x14ac:dyDescent="0.2">
      <c r="A11" s="148" t="s">
        <v>65</v>
      </c>
      <c r="B11" s="16">
        <v>7684.86</v>
      </c>
      <c r="C11" s="16">
        <v>0</v>
      </c>
      <c r="D11" s="91"/>
      <c r="E11" s="6"/>
      <c r="F11" s="3"/>
      <c r="G11" s="7">
        <f t="shared" si="0"/>
        <v>7684.86</v>
      </c>
      <c r="H11" s="11"/>
      <c r="I11" s="18">
        <v>14555</v>
      </c>
      <c r="J11" s="11"/>
      <c r="K11" s="135">
        <f t="shared" si="1"/>
        <v>-6870.14</v>
      </c>
      <c r="L11" s="151">
        <f t="shared" si="2"/>
        <v>0.5279876331157678</v>
      </c>
    </row>
    <row r="12" spans="1:12" ht="25.5" x14ac:dyDescent="0.2">
      <c r="A12" s="181" t="s">
        <v>71</v>
      </c>
      <c r="B12" s="17">
        <v>12758.529999999999</v>
      </c>
      <c r="C12" s="17">
        <v>450</v>
      </c>
      <c r="D12" s="95"/>
      <c r="E12" s="94"/>
      <c r="F12" s="96"/>
      <c r="G12" s="234">
        <f t="shared" si="0"/>
        <v>13208.529999999999</v>
      </c>
      <c r="H12" s="93"/>
      <c r="I12" s="131">
        <v>1800</v>
      </c>
      <c r="J12" s="93"/>
      <c r="K12" s="136">
        <f t="shared" si="1"/>
        <v>11408.529999999999</v>
      </c>
      <c r="L12" s="151">
        <f t="shared" si="2"/>
        <v>7.3380722222222214</v>
      </c>
    </row>
    <row r="13" spans="1:12" x14ac:dyDescent="0.2">
      <c r="A13" s="11"/>
      <c r="B13" s="5"/>
      <c r="C13" s="6"/>
      <c r="D13" s="91"/>
      <c r="E13" s="6"/>
      <c r="F13" s="3"/>
      <c r="G13" s="7"/>
      <c r="H13" s="11"/>
      <c r="I13" s="97"/>
      <c r="J13" s="11"/>
      <c r="K13" s="135"/>
      <c r="L13" s="151"/>
    </row>
    <row r="14" spans="1:12" x14ac:dyDescent="0.2">
      <c r="A14" s="98" t="s">
        <v>10</v>
      </c>
      <c r="B14" s="99">
        <f>SUM(B7:B12)</f>
        <v>412686.77999999991</v>
      </c>
      <c r="C14" s="99">
        <f>SUM(C7:C12)</f>
        <v>39339.57</v>
      </c>
      <c r="D14" s="91"/>
      <c r="E14" s="6"/>
      <c r="F14" s="36"/>
      <c r="G14" s="100">
        <f>SUM(G7:G12)</f>
        <v>452026.35</v>
      </c>
      <c r="H14" s="24"/>
      <c r="I14" s="101">
        <f>SUM(I7:I13)</f>
        <v>459650</v>
      </c>
      <c r="J14" s="24"/>
      <c r="K14" s="138">
        <f>G14-I14</f>
        <v>-7623.6500000000233</v>
      </c>
      <c r="L14" s="154">
        <f>G14/I14</f>
        <v>0.98341422821712166</v>
      </c>
    </row>
    <row r="15" spans="1:12" x14ac:dyDescent="0.2">
      <c r="A15" s="11"/>
      <c r="B15" s="5"/>
      <c r="C15" s="5"/>
      <c r="D15" s="91"/>
      <c r="E15" s="91"/>
      <c r="F15" s="3"/>
      <c r="G15" s="7"/>
      <c r="H15" s="11"/>
      <c r="I15" s="92"/>
      <c r="J15" s="11"/>
      <c r="K15" s="137"/>
      <c r="L15" s="151"/>
    </row>
    <row r="16" spans="1:12" x14ac:dyDescent="0.2">
      <c r="A16" s="11"/>
      <c r="B16" s="5"/>
      <c r="C16" s="5"/>
      <c r="D16" s="91"/>
      <c r="E16" s="91"/>
      <c r="F16" s="3"/>
      <c r="G16" s="7"/>
      <c r="H16" s="11"/>
      <c r="I16" s="92"/>
      <c r="J16" s="11"/>
      <c r="K16" s="137"/>
      <c r="L16" s="152"/>
    </row>
    <row r="17" spans="1:17" ht="13.5" x14ac:dyDescent="0.25">
      <c r="A17" s="28" t="s">
        <v>6</v>
      </c>
      <c r="B17" s="157" t="s">
        <v>56</v>
      </c>
      <c r="C17" s="157" t="s">
        <v>57</v>
      </c>
      <c r="D17" s="168"/>
      <c r="E17" s="168"/>
      <c r="F17" s="169"/>
      <c r="G17" s="160" t="s">
        <v>50</v>
      </c>
      <c r="H17" s="161"/>
      <c r="I17" s="160" t="s">
        <v>0</v>
      </c>
      <c r="J17" s="161"/>
      <c r="K17" s="162" t="s">
        <v>54</v>
      </c>
      <c r="L17" s="160" t="s">
        <v>62</v>
      </c>
    </row>
    <row r="18" spans="1:17" x14ac:dyDescent="0.2">
      <c r="A18" s="11"/>
      <c r="B18" s="170" t="str">
        <f>B2</f>
        <v>avril à déc.</v>
      </c>
      <c r="C18" s="170" t="str">
        <f>C2</f>
        <v>janv. à mars</v>
      </c>
      <c r="D18" s="168"/>
      <c r="E18" s="168"/>
      <c r="F18" s="169"/>
      <c r="G18" s="159" t="s">
        <v>55</v>
      </c>
      <c r="H18" s="158"/>
      <c r="I18" s="159" t="s">
        <v>67</v>
      </c>
      <c r="J18" s="158"/>
      <c r="K18" s="165" t="s">
        <v>55</v>
      </c>
      <c r="L18" s="159" t="s">
        <v>63</v>
      </c>
    </row>
    <row r="19" spans="1:17" ht="13.5" customHeight="1" x14ac:dyDescent="0.2">
      <c r="A19" s="11"/>
      <c r="B19" s="4"/>
      <c r="C19" s="4"/>
      <c r="D19" s="91"/>
      <c r="E19" s="91"/>
      <c r="G19" s="3"/>
      <c r="H19" s="11"/>
      <c r="I19" s="3"/>
      <c r="J19" s="11"/>
      <c r="K19" s="137"/>
      <c r="L19" s="159" t="s">
        <v>64</v>
      </c>
    </row>
    <row r="20" spans="1:17" x14ac:dyDescent="0.2">
      <c r="A20" s="145" t="s">
        <v>12</v>
      </c>
      <c r="B20" s="105">
        <v>159611.71</v>
      </c>
      <c r="C20" s="105">
        <v>64673.84</v>
      </c>
      <c r="D20" s="104"/>
      <c r="E20" s="104"/>
      <c r="F20" s="171"/>
      <c r="G20" s="105">
        <f>B20+C20</f>
        <v>224285.55</v>
      </c>
      <c r="H20" s="106"/>
      <c r="I20" s="172">
        <v>288657</v>
      </c>
      <c r="J20" s="106"/>
      <c r="K20" s="173">
        <f>I20-G20</f>
        <v>64371.450000000012</v>
      </c>
      <c r="L20" s="151">
        <f>G20/I20</f>
        <v>0.77699674700422994</v>
      </c>
      <c r="M20" s="3"/>
      <c r="N20" s="3"/>
      <c r="O20" s="3"/>
      <c r="P20" s="3"/>
      <c r="Q20" s="3"/>
    </row>
    <row r="21" spans="1:17" x14ac:dyDescent="0.2">
      <c r="A21" s="147" t="s">
        <v>69</v>
      </c>
      <c r="B21" s="16">
        <v>74500.319999999992</v>
      </c>
      <c r="C21" s="16">
        <v>56046.010000000009</v>
      </c>
      <c r="D21" s="91"/>
      <c r="E21" s="91"/>
      <c r="F21" s="3"/>
      <c r="G21" s="103">
        <f>B21+C21</f>
        <v>130546.33</v>
      </c>
      <c r="H21" s="11"/>
      <c r="I21" s="6">
        <v>120162</v>
      </c>
      <c r="J21" s="11"/>
      <c r="K21" s="184">
        <f>I21-G21</f>
        <v>-10384.330000000002</v>
      </c>
      <c r="L21" s="151">
        <f>G21/I21</f>
        <v>1.0864194171202211</v>
      </c>
      <c r="M21" s="3"/>
      <c r="N21" s="3"/>
      <c r="O21" s="3"/>
      <c r="P21" s="3"/>
      <c r="Q21" s="3"/>
    </row>
    <row r="22" spans="1:17" x14ac:dyDescent="0.2">
      <c r="A22" s="144" t="s">
        <v>61</v>
      </c>
      <c r="B22" s="16">
        <v>3804.1200000000003</v>
      </c>
      <c r="C22" s="16">
        <v>2095.88</v>
      </c>
      <c r="D22" s="91"/>
      <c r="E22" s="91"/>
      <c r="F22" s="3"/>
      <c r="G22" s="103">
        <f>B22+C22</f>
        <v>5900</v>
      </c>
      <c r="H22" s="11"/>
      <c r="I22" s="6">
        <v>5900</v>
      </c>
      <c r="J22" s="11"/>
      <c r="K22" s="135">
        <f t="shared" ref="K22:K28" si="3">I22-G22</f>
        <v>0</v>
      </c>
      <c r="L22" s="151">
        <f t="shared" ref="L22:L28" si="4">G22/I22</f>
        <v>1</v>
      </c>
      <c r="M22" s="3"/>
      <c r="N22" s="120"/>
      <c r="O22" s="3"/>
      <c r="P22" s="3"/>
      <c r="Q22" s="3"/>
    </row>
    <row r="23" spans="1:17" x14ac:dyDescent="0.2">
      <c r="A23" s="146" t="s">
        <v>60</v>
      </c>
      <c r="B23" s="16">
        <v>3816.19</v>
      </c>
      <c r="C23" s="16">
        <v>6783.81</v>
      </c>
      <c r="D23" s="91"/>
      <c r="E23" s="6"/>
      <c r="F23" s="3"/>
      <c r="G23" s="103">
        <f t="shared" ref="G23:G28" si="5">B23+C23</f>
        <v>10600</v>
      </c>
      <c r="H23" s="11"/>
      <c r="I23" s="6">
        <v>10600</v>
      </c>
      <c r="J23" s="11"/>
      <c r="K23" s="135">
        <f t="shared" si="3"/>
        <v>0</v>
      </c>
      <c r="L23" s="151">
        <f t="shared" si="4"/>
        <v>1</v>
      </c>
      <c r="M23" s="3"/>
      <c r="N23" s="156"/>
      <c r="O23" s="3"/>
      <c r="P23" s="3"/>
      <c r="Q23" s="3"/>
    </row>
    <row r="24" spans="1:17" x14ac:dyDescent="0.2">
      <c r="A24" s="11" t="s">
        <v>3</v>
      </c>
      <c r="B24" s="16">
        <v>6731.0899999999992</v>
      </c>
      <c r="C24" s="16">
        <v>2599.5</v>
      </c>
      <c r="D24" s="91"/>
      <c r="E24" s="91"/>
      <c r="F24" s="3"/>
      <c r="G24" s="103">
        <f t="shared" si="5"/>
        <v>9330.59</v>
      </c>
      <c r="H24" s="11"/>
      <c r="I24" s="6">
        <v>10488</v>
      </c>
      <c r="J24" s="11"/>
      <c r="K24" s="135">
        <f t="shared" si="3"/>
        <v>1157.4099999999999</v>
      </c>
      <c r="L24" s="151">
        <f t="shared" si="4"/>
        <v>0.88964435545385201</v>
      </c>
      <c r="M24" s="3"/>
      <c r="N24" s="3"/>
      <c r="O24" s="3"/>
      <c r="P24" s="3"/>
      <c r="Q24" s="3"/>
    </row>
    <row r="25" spans="1:17" x14ac:dyDescent="0.2">
      <c r="A25" s="142" t="s">
        <v>59</v>
      </c>
      <c r="B25" s="16">
        <v>3114.35</v>
      </c>
      <c r="C25" s="16">
        <v>4023.61</v>
      </c>
      <c r="D25" s="91"/>
      <c r="E25" s="91"/>
      <c r="F25" s="7"/>
      <c r="G25" s="103">
        <f t="shared" si="5"/>
        <v>7137.96</v>
      </c>
      <c r="H25" s="11"/>
      <c r="I25" s="6">
        <v>5751</v>
      </c>
      <c r="J25" s="11"/>
      <c r="K25" s="135">
        <f t="shared" si="3"/>
        <v>-1386.96</v>
      </c>
      <c r="L25" s="151">
        <f t="shared" si="4"/>
        <v>1.2411684924360982</v>
      </c>
      <c r="M25" s="3"/>
      <c r="N25" s="3"/>
      <c r="O25" s="3"/>
      <c r="P25" s="3"/>
      <c r="Q25" s="3"/>
    </row>
    <row r="26" spans="1:17" x14ac:dyDescent="0.2">
      <c r="A26" s="143" t="s">
        <v>58</v>
      </c>
      <c r="B26" s="16">
        <v>4316.43</v>
      </c>
      <c r="C26" s="16">
        <v>4492.95</v>
      </c>
      <c r="D26" s="91"/>
      <c r="E26" s="91"/>
      <c r="F26" s="7"/>
      <c r="G26" s="103">
        <f t="shared" si="5"/>
        <v>8809.380000000001</v>
      </c>
      <c r="H26" s="11"/>
      <c r="I26" s="6">
        <v>8517</v>
      </c>
      <c r="J26" s="11"/>
      <c r="K26" s="135">
        <f t="shared" si="3"/>
        <v>-292.38000000000102</v>
      </c>
      <c r="L26" s="151">
        <f t="shared" si="4"/>
        <v>1.0343289890806624</v>
      </c>
      <c r="M26" s="3"/>
      <c r="N26" s="3"/>
      <c r="O26" s="3"/>
      <c r="P26" s="3"/>
      <c r="Q26" s="3"/>
    </row>
    <row r="27" spans="1:17" x14ac:dyDescent="0.2">
      <c r="A27" s="29" t="s">
        <v>4</v>
      </c>
      <c r="B27" s="16">
        <v>1298.73</v>
      </c>
      <c r="C27" s="16">
        <v>318.25</v>
      </c>
      <c r="D27" s="91"/>
      <c r="E27" s="91"/>
      <c r="F27" s="3"/>
      <c r="G27" s="103">
        <f t="shared" si="5"/>
        <v>1616.98</v>
      </c>
      <c r="H27" s="11"/>
      <c r="I27" s="132">
        <v>1575</v>
      </c>
      <c r="J27" s="11"/>
      <c r="K27" s="135">
        <f t="shared" si="3"/>
        <v>-41.980000000000018</v>
      </c>
      <c r="L27" s="151">
        <f t="shared" si="4"/>
        <v>1.0266539682539684</v>
      </c>
      <c r="M27" s="3"/>
      <c r="N27" s="3"/>
      <c r="O27" s="3"/>
      <c r="P27" s="3"/>
      <c r="Q27" s="3"/>
    </row>
    <row r="28" spans="1:17" x14ac:dyDescent="0.2">
      <c r="A28" s="141" t="s">
        <v>14</v>
      </c>
      <c r="B28" s="16">
        <v>3932.77</v>
      </c>
      <c r="C28" s="16">
        <v>3915.65</v>
      </c>
      <c r="D28" s="91"/>
      <c r="E28" s="91"/>
      <c r="F28" s="7"/>
      <c r="G28" s="103">
        <f t="shared" si="5"/>
        <v>7848.42</v>
      </c>
      <c r="H28" s="11"/>
      <c r="I28" s="6">
        <v>8000</v>
      </c>
      <c r="J28" s="11"/>
      <c r="K28" s="135">
        <f t="shared" si="3"/>
        <v>151.57999999999993</v>
      </c>
      <c r="L28" s="151">
        <f t="shared" si="4"/>
        <v>0.98105249999999999</v>
      </c>
      <c r="M28" s="3"/>
      <c r="N28" s="3"/>
      <c r="O28" s="3"/>
      <c r="P28" s="3"/>
      <c r="Q28" s="3"/>
    </row>
    <row r="29" spans="1:17" x14ac:dyDescent="0.2">
      <c r="A29" s="150"/>
      <c r="B29" s="16"/>
      <c r="C29" s="16"/>
      <c r="D29" s="91"/>
      <c r="E29" s="91"/>
      <c r="F29" s="3"/>
      <c r="G29" s="103"/>
      <c r="H29" s="11"/>
      <c r="I29" s="6"/>
      <c r="J29" s="11"/>
      <c r="K29" s="135"/>
      <c r="L29" s="151"/>
      <c r="M29" s="3"/>
      <c r="N29" s="3"/>
      <c r="O29" s="3"/>
      <c r="P29" s="3"/>
      <c r="Q29" s="3"/>
    </row>
    <row r="30" spans="1:17" x14ac:dyDescent="0.2">
      <c r="A30" s="11"/>
      <c r="B30" s="6"/>
      <c r="C30" s="6"/>
      <c r="D30" s="91"/>
      <c r="E30" s="107"/>
      <c r="F30" s="9"/>
      <c r="G30" s="103"/>
      <c r="H30" s="11"/>
      <c r="I30" s="6"/>
      <c r="J30" s="11"/>
      <c r="K30" s="135"/>
      <c r="L30" s="152"/>
      <c r="M30" s="3"/>
      <c r="N30" s="3"/>
      <c r="O30" s="3"/>
      <c r="P30" s="3"/>
      <c r="Q30" s="3"/>
    </row>
    <row r="31" spans="1:17" x14ac:dyDescent="0.2">
      <c r="A31" s="98" t="s">
        <v>11</v>
      </c>
      <c r="B31" s="99">
        <f>SUM(B20:B30)</f>
        <v>261125.70999999996</v>
      </c>
      <c r="C31" s="99">
        <f>SUM(C20:C30)</f>
        <v>144949.5</v>
      </c>
      <c r="D31" s="108">
        <f>SUM(D20:D30)</f>
        <v>0</v>
      </c>
      <c r="E31" s="109"/>
      <c r="F31" s="110"/>
      <c r="G31" s="111">
        <f>SUM(G20:G30)</f>
        <v>406075.21</v>
      </c>
      <c r="H31" s="112"/>
      <c r="I31" s="111">
        <f>SUM(I20:I30)</f>
        <v>459650</v>
      </c>
      <c r="J31" s="113"/>
      <c r="K31" s="138">
        <f>I31-G31</f>
        <v>53574.789999999979</v>
      </c>
      <c r="L31" s="153">
        <f>G31/I31</f>
        <v>0.88344438159469163</v>
      </c>
    </row>
    <row r="32" spans="1:17" ht="13.5" x14ac:dyDescent="0.25">
      <c r="A32" s="11"/>
      <c r="C32" s="89"/>
      <c r="D32" s="91"/>
      <c r="E32" s="6"/>
      <c r="F32" s="3"/>
      <c r="G32" s="10"/>
      <c r="H32" s="24"/>
      <c r="I32" s="114"/>
      <c r="J32" s="11"/>
      <c r="K32" s="135"/>
    </row>
    <row r="33" spans="1:11" x14ac:dyDescent="0.2">
      <c r="A33" s="98" t="s">
        <v>51</v>
      </c>
      <c r="B33" s="6"/>
      <c r="C33" s="6"/>
      <c r="D33" s="91"/>
      <c r="E33" s="6"/>
      <c r="F33" s="3"/>
      <c r="H33" s="11"/>
      <c r="I33" s="115"/>
      <c r="J33" s="11"/>
      <c r="K33" s="135"/>
    </row>
    <row r="34" spans="1:11" ht="13.5" thickBot="1" x14ac:dyDescent="0.25">
      <c r="A34" s="98" t="s">
        <v>52</v>
      </c>
      <c r="B34" s="6">
        <f>B14-B31</f>
        <v>151561.06999999995</v>
      </c>
      <c r="C34" s="6">
        <f>B34+C14-C31</f>
        <v>45951.139999999956</v>
      </c>
      <c r="D34" s="91"/>
      <c r="E34" s="116"/>
      <c r="F34" s="3"/>
      <c r="G34" s="117">
        <f>G14-G31</f>
        <v>45951.139999999956</v>
      </c>
      <c r="H34" s="118"/>
      <c r="I34" s="117">
        <f>I14-I31</f>
        <v>0</v>
      </c>
      <c r="J34" s="11"/>
      <c r="K34" s="139">
        <f>G34</f>
        <v>45951.139999999956</v>
      </c>
    </row>
    <row r="35" spans="1:11" ht="13.5" thickTop="1" x14ac:dyDescent="0.2">
      <c r="B35" s="6"/>
      <c r="C35" s="6"/>
      <c r="D35" s="91"/>
      <c r="E35" s="6"/>
      <c r="F35" s="3"/>
      <c r="G35" s="102"/>
      <c r="I35" s="119"/>
      <c r="J35" s="3"/>
      <c r="K35" s="133"/>
    </row>
    <row r="36" spans="1:11" ht="17.25" customHeight="1" x14ac:dyDescent="0.2">
      <c r="D36" s="140"/>
      <c r="E36" s="32"/>
      <c r="F36" s="120"/>
      <c r="G36" s="30"/>
      <c r="H36" s="33"/>
      <c r="I36" s="30"/>
      <c r="J36" s="3"/>
      <c r="K36" s="133"/>
    </row>
    <row r="37" spans="1:11" ht="63.75" customHeight="1" x14ac:dyDescent="0.2">
      <c r="A37" s="236" t="s">
        <v>79</v>
      </c>
      <c r="B37" s="236"/>
      <c r="C37" s="236"/>
      <c r="D37" s="31"/>
      <c r="E37" s="122"/>
      <c r="F37" s="3"/>
      <c r="G37" s="123">
        <v>25000</v>
      </c>
      <c r="I37" s="123">
        <v>25000</v>
      </c>
      <c r="K37" s="133"/>
    </row>
    <row r="38" spans="1:11" x14ac:dyDescent="0.2">
      <c r="A38" s="25"/>
      <c r="B38" s="121"/>
      <c r="C38" s="3"/>
      <c r="D38" s="3"/>
      <c r="E38" s="3"/>
      <c r="F38" s="34" t="s">
        <v>72</v>
      </c>
      <c r="G38" s="182">
        <v>88367</v>
      </c>
      <c r="H38" s="183"/>
      <c r="I38" s="174">
        <v>88367</v>
      </c>
      <c r="K38" s="133"/>
    </row>
    <row r="39" spans="1:11" x14ac:dyDescent="0.2">
      <c r="A39" s="25"/>
      <c r="B39" s="121"/>
      <c r="C39" s="121"/>
      <c r="D39" s="31"/>
      <c r="E39" s="6"/>
      <c r="F39" s="3"/>
      <c r="G39" s="124"/>
      <c r="I39" s="124"/>
      <c r="K39" s="133"/>
    </row>
    <row r="40" spans="1:11" ht="13.5" thickBot="1" x14ac:dyDescent="0.25">
      <c r="D40" s="91"/>
      <c r="E40" s="6"/>
      <c r="F40" s="3"/>
      <c r="G40" s="126">
        <f>G34+G37+G38+G39</f>
        <v>159318.13999999996</v>
      </c>
      <c r="H40" s="126">
        <f>H34+H36+H37</f>
        <v>0</v>
      </c>
      <c r="I40" s="126">
        <f>I34+I37+I38+I39</f>
        <v>113367</v>
      </c>
      <c r="J40" s="127">
        <f>J34+J36+J37</f>
        <v>0</v>
      </c>
      <c r="K40" s="133"/>
    </row>
    <row r="41" spans="1:11" ht="13.5" thickTop="1" x14ac:dyDescent="0.2">
      <c r="A41" s="128"/>
      <c r="D41" s="6"/>
      <c r="E41" s="129"/>
      <c r="F41" s="3"/>
      <c r="G41" s="10"/>
      <c r="K41" s="133"/>
    </row>
    <row r="42" spans="1:11" x14ac:dyDescent="0.2">
      <c r="D42" s="6"/>
      <c r="E42" s="2"/>
      <c r="F42" s="3"/>
      <c r="G42" s="5"/>
      <c r="K42" s="133"/>
    </row>
    <row r="43" spans="1:11" x14ac:dyDescent="0.2">
      <c r="D43" s="6"/>
      <c r="E43" s="2"/>
      <c r="F43" s="3"/>
      <c r="G43" s="125"/>
      <c r="K43" s="133"/>
    </row>
    <row r="44" spans="1:11" x14ac:dyDescent="0.2">
      <c r="A44" s="20"/>
      <c r="D44" s="6"/>
      <c r="E44" s="130"/>
      <c r="K44" s="133"/>
    </row>
    <row r="45" spans="1:11" x14ac:dyDescent="0.2">
      <c r="A45" s="20"/>
      <c r="D45" s="2"/>
      <c r="E45" s="130"/>
      <c r="G45" s="125"/>
      <c r="I45" s="125"/>
      <c r="K45" s="133"/>
    </row>
    <row r="46" spans="1:11" x14ac:dyDescent="0.2">
      <c r="A46" s="20"/>
      <c r="D46" s="2"/>
      <c r="E46" s="2"/>
      <c r="K46" s="133"/>
    </row>
    <row r="47" spans="1:11" x14ac:dyDescent="0.2">
      <c r="A47" s="20"/>
      <c r="D47" s="2"/>
      <c r="E47" s="2"/>
      <c r="G47" s="125"/>
      <c r="I47" s="125"/>
      <c r="K47" s="133"/>
    </row>
    <row r="48" spans="1:11" x14ac:dyDescent="0.2">
      <c r="A48" s="20"/>
      <c r="D48" s="2"/>
      <c r="E48" s="3"/>
      <c r="F48" s="3"/>
      <c r="K48" s="133"/>
    </row>
    <row r="49" spans="1:9" x14ac:dyDescent="0.2">
      <c r="A49" s="20"/>
      <c r="D49" s="2"/>
      <c r="F49" s="3"/>
    </row>
    <row r="50" spans="1:9" x14ac:dyDescent="0.2">
      <c r="A50" s="20"/>
      <c r="D50" s="3"/>
    </row>
    <row r="54" spans="1:9" x14ac:dyDescent="0.2">
      <c r="I54" s="125"/>
    </row>
  </sheetData>
  <mergeCells count="1">
    <mergeCell ref="A37:C37"/>
  </mergeCells>
  <pageMargins left="0.70866141732283472" right="0.70866141732283472" top="0.74803149606299213" bottom="0.74803149606299213" header="0.31496062992125984" footer="0.31496062992125984"/>
  <pageSetup scale="88" orientation="landscape" horizontalDpi="4294967295" verticalDpi="4294967295"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75"/>
  <sheetViews>
    <sheetView view="pageBreakPreview" topLeftCell="B1" zoomScaleNormal="100" zoomScaleSheetLayoutView="100" workbookViewId="0">
      <selection activeCell="F31" sqref="F31"/>
    </sheetView>
  </sheetViews>
  <sheetFormatPr baseColWidth="10" defaultColWidth="9.85546875" defaultRowHeight="12.75" x14ac:dyDescent="0.2"/>
  <cols>
    <col min="1" max="1" width="9.85546875" style="1" hidden="1" customWidth="1"/>
    <col min="2" max="2" width="59.85546875" style="1" customWidth="1"/>
    <col min="3" max="3" width="19.42578125" style="1" bestFit="1" customWidth="1"/>
    <col min="4" max="4" width="2.140625" style="3" customWidth="1"/>
    <col min="5" max="5" width="2.28515625" style="1" customWidth="1"/>
    <col min="6" max="16384" width="9.85546875" style="1"/>
  </cols>
  <sheetData>
    <row r="1" spans="2:30" s="8" customFormat="1" ht="15.75" x14ac:dyDescent="0.25">
      <c r="B1" s="39" t="s">
        <v>68</v>
      </c>
      <c r="C1" s="39"/>
      <c r="D1" s="39"/>
      <c r="E1" s="41"/>
    </row>
    <row r="2" spans="2:30" ht="15.75" x14ac:dyDescent="0.25">
      <c r="B2" s="42"/>
      <c r="C2" s="39" t="s">
        <v>7</v>
      </c>
      <c r="D2" s="40"/>
      <c r="E2" s="44"/>
    </row>
    <row r="3" spans="2:30" ht="15.75" x14ac:dyDescent="0.25">
      <c r="B3" s="42"/>
      <c r="C3" s="43"/>
      <c r="D3" s="43"/>
      <c r="E3" s="44"/>
    </row>
    <row r="4" spans="2:30" ht="15.75" x14ac:dyDescent="0.25">
      <c r="B4" s="45" t="s">
        <v>5</v>
      </c>
      <c r="C4" s="43"/>
      <c r="D4" s="43"/>
      <c r="E4" s="44"/>
    </row>
    <row r="5" spans="2:30" ht="15.75" x14ac:dyDescent="0.25">
      <c r="B5" s="42"/>
      <c r="C5" s="43"/>
      <c r="D5" s="43"/>
      <c r="E5" s="44"/>
    </row>
    <row r="6" spans="2:30" ht="15.75" x14ac:dyDescent="0.25">
      <c r="B6" s="11" t="s">
        <v>1</v>
      </c>
      <c r="C6" s="175">
        <v>200000</v>
      </c>
      <c r="D6" s="43"/>
      <c r="E6" s="175"/>
      <c r="F6" s="3"/>
    </row>
    <row r="7" spans="2:30" s="22" customFormat="1" ht="15.75" x14ac:dyDescent="0.25">
      <c r="B7" s="11" t="s">
        <v>9</v>
      </c>
      <c r="C7" s="48">
        <v>229307</v>
      </c>
      <c r="D7" s="46"/>
      <c r="E7" s="64"/>
      <c r="F7" s="26"/>
      <c r="G7" s="27"/>
      <c r="H7" s="27"/>
      <c r="I7" s="27"/>
      <c r="J7" s="27"/>
      <c r="K7" s="27"/>
      <c r="L7" s="27"/>
      <c r="M7" s="27"/>
      <c r="N7" s="27"/>
      <c r="O7" s="27"/>
      <c r="P7" s="27"/>
      <c r="Q7" s="27"/>
      <c r="R7" s="27"/>
      <c r="S7" s="27"/>
      <c r="T7" s="27"/>
      <c r="U7" s="27"/>
      <c r="V7" s="27"/>
      <c r="W7" s="27"/>
      <c r="X7" s="27"/>
      <c r="Y7" s="27"/>
      <c r="Z7" s="27"/>
      <c r="AA7" s="27"/>
      <c r="AB7" s="27"/>
      <c r="AC7" s="27"/>
      <c r="AD7" s="27"/>
    </row>
    <row r="8" spans="2:30" s="3" customFormat="1" ht="15.75" x14ac:dyDescent="0.25">
      <c r="B8" s="11" t="s">
        <v>8</v>
      </c>
      <c r="C8" s="48">
        <v>13488</v>
      </c>
      <c r="D8" s="46"/>
      <c r="E8" s="64"/>
      <c r="F8" s="34"/>
      <c r="G8" s="15"/>
      <c r="H8" s="15"/>
      <c r="I8" s="15"/>
      <c r="J8" s="15"/>
      <c r="K8" s="15"/>
      <c r="L8" s="15"/>
      <c r="M8" s="15"/>
      <c r="N8" s="15"/>
      <c r="O8" s="15"/>
      <c r="P8" s="15"/>
      <c r="Q8" s="15"/>
      <c r="R8" s="15"/>
      <c r="S8" s="15"/>
      <c r="T8" s="15"/>
      <c r="U8" s="15"/>
      <c r="V8" s="15"/>
      <c r="W8" s="15"/>
      <c r="X8" s="15"/>
      <c r="Y8" s="15"/>
      <c r="Z8" s="15"/>
      <c r="AA8" s="15"/>
      <c r="AB8" s="15"/>
      <c r="AC8" s="15"/>
      <c r="AD8" s="15"/>
    </row>
    <row r="9" spans="2:30" ht="15.75" x14ac:dyDescent="0.25">
      <c r="B9" s="11" t="s">
        <v>2</v>
      </c>
      <c r="C9" s="48">
        <v>500</v>
      </c>
      <c r="D9" s="43"/>
      <c r="E9" s="64"/>
      <c r="F9" s="3"/>
    </row>
    <row r="10" spans="2:30" ht="15.75" x14ac:dyDescent="0.25">
      <c r="B10" s="148" t="s">
        <v>65</v>
      </c>
      <c r="C10" s="47">
        <v>14555</v>
      </c>
      <c r="D10" s="46"/>
      <c r="E10" s="176"/>
      <c r="F10" s="34"/>
      <c r="G10" s="14"/>
      <c r="H10" s="14"/>
      <c r="I10" s="14"/>
      <c r="J10" s="14"/>
      <c r="K10" s="14"/>
      <c r="L10" s="14"/>
      <c r="M10" s="14"/>
      <c r="N10" s="14"/>
      <c r="O10" s="14"/>
      <c r="P10" s="14"/>
      <c r="Q10" s="14"/>
      <c r="R10" s="14"/>
      <c r="S10" s="14"/>
      <c r="T10" s="14"/>
      <c r="U10" s="14"/>
      <c r="V10" s="14"/>
      <c r="W10" s="14"/>
      <c r="X10" s="14"/>
      <c r="Y10" s="14"/>
      <c r="Z10" s="14"/>
      <c r="AA10" s="14"/>
      <c r="AB10" s="14"/>
      <c r="AC10" s="14"/>
      <c r="AD10" s="14"/>
    </row>
    <row r="11" spans="2:30" ht="15.75" x14ac:dyDescent="0.25">
      <c r="B11" s="149" t="s">
        <v>66</v>
      </c>
      <c r="C11" s="48">
        <v>1800</v>
      </c>
      <c r="D11" s="46"/>
      <c r="E11" s="64"/>
      <c r="F11" s="34"/>
      <c r="G11" s="14"/>
      <c r="H11" s="14"/>
      <c r="I11" s="14"/>
      <c r="J11" s="14"/>
      <c r="K11" s="14"/>
      <c r="L11" s="14"/>
      <c r="M11" s="14"/>
      <c r="N11" s="14"/>
      <c r="O11" s="14"/>
      <c r="P11" s="14"/>
      <c r="Q11" s="14"/>
      <c r="R11" s="14"/>
      <c r="S11" s="14"/>
      <c r="T11" s="14"/>
      <c r="U11" s="14"/>
      <c r="V11" s="14"/>
      <c r="W11" s="14"/>
      <c r="X11" s="14"/>
      <c r="Y11" s="14"/>
      <c r="Z11" s="14"/>
      <c r="AA11" s="14"/>
      <c r="AB11" s="14"/>
      <c r="AC11" s="14"/>
      <c r="AD11" s="14"/>
    </row>
    <row r="12" spans="2:30" ht="15.75" x14ac:dyDescent="0.25">
      <c r="B12" s="42"/>
      <c r="C12" s="48"/>
      <c r="D12" s="46"/>
      <c r="E12" s="64"/>
      <c r="F12" s="34"/>
      <c r="G12" s="14"/>
      <c r="H12" s="14"/>
      <c r="I12" s="14"/>
      <c r="J12" s="14"/>
      <c r="K12" s="14"/>
      <c r="L12" s="14"/>
      <c r="M12" s="14"/>
      <c r="N12" s="14"/>
      <c r="O12" s="14"/>
      <c r="P12" s="14"/>
      <c r="Q12" s="14"/>
      <c r="R12" s="14"/>
      <c r="S12" s="14"/>
      <c r="T12" s="14"/>
      <c r="U12" s="14"/>
      <c r="V12" s="14"/>
      <c r="W12" s="14"/>
      <c r="X12" s="14"/>
      <c r="Y12" s="14"/>
      <c r="Z12" s="14"/>
      <c r="AA12" s="14"/>
      <c r="AB12" s="14"/>
      <c r="AC12" s="14"/>
      <c r="AD12" s="14"/>
    </row>
    <row r="13" spans="2:30" ht="15.75" x14ac:dyDescent="0.25">
      <c r="B13" s="42"/>
      <c r="C13" s="48"/>
      <c r="D13" s="46"/>
      <c r="E13" s="64"/>
      <c r="F13" s="34"/>
      <c r="G13" s="14"/>
      <c r="H13" s="14"/>
      <c r="I13" s="14"/>
      <c r="J13" s="14"/>
      <c r="K13" s="14"/>
      <c r="L13" s="14"/>
      <c r="M13" s="14"/>
      <c r="N13" s="14"/>
      <c r="O13" s="14"/>
      <c r="P13" s="14"/>
      <c r="Q13" s="14"/>
      <c r="R13" s="14"/>
      <c r="S13" s="14"/>
      <c r="T13" s="14"/>
      <c r="U13" s="14"/>
      <c r="V13" s="14"/>
      <c r="W13" s="14"/>
      <c r="X13" s="14"/>
      <c r="Y13" s="14"/>
      <c r="Z13" s="14"/>
      <c r="AA13" s="14"/>
      <c r="AB13" s="14"/>
      <c r="AC13" s="14"/>
      <c r="AD13" s="14"/>
    </row>
    <row r="14" spans="2:30" ht="15.75" x14ac:dyDescent="0.25">
      <c r="B14" s="42"/>
      <c r="C14" s="48"/>
      <c r="D14" s="46"/>
      <c r="E14" s="64"/>
      <c r="F14" s="34"/>
      <c r="G14" s="14"/>
      <c r="H14" s="14"/>
      <c r="I14" s="14"/>
      <c r="J14" s="14"/>
      <c r="K14" s="14"/>
      <c r="L14" s="14"/>
      <c r="M14" s="14"/>
      <c r="N14" s="14"/>
      <c r="O14" s="14"/>
      <c r="P14" s="14"/>
      <c r="Q14" s="14"/>
      <c r="R14" s="14"/>
      <c r="S14" s="14"/>
      <c r="T14" s="14"/>
      <c r="U14" s="14"/>
      <c r="V14" s="14"/>
      <c r="W14" s="14"/>
      <c r="X14" s="14"/>
      <c r="Y14" s="14"/>
      <c r="Z14" s="14"/>
      <c r="AA14" s="14"/>
      <c r="AB14" s="14"/>
      <c r="AC14" s="14"/>
      <c r="AD14" s="14"/>
    </row>
    <row r="15" spans="2:30" ht="15.75" x14ac:dyDescent="0.25">
      <c r="B15" s="42"/>
      <c r="C15" s="49"/>
      <c r="D15" s="46"/>
      <c r="E15" s="60"/>
      <c r="F15" s="34"/>
      <c r="G15" s="14"/>
      <c r="H15" s="14"/>
      <c r="I15" s="14"/>
      <c r="J15" s="14"/>
      <c r="K15" s="14"/>
      <c r="L15" s="14"/>
      <c r="M15" s="14"/>
      <c r="N15" s="14"/>
      <c r="O15" s="14"/>
      <c r="P15" s="14"/>
      <c r="Q15" s="14"/>
      <c r="R15" s="14"/>
      <c r="S15" s="14"/>
      <c r="T15" s="14"/>
      <c r="U15" s="14"/>
      <c r="V15" s="14"/>
      <c r="W15" s="14"/>
      <c r="X15" s="14"/>
      <c r="Y15" s="14"/>
      <c r="Z15" s="14"/>
      <c r="AA15" s="14"/>
      <c r="AB15" s="14"/>
      <c r="AC15" s="14"/>
      <c r="AD15" s="14"/>
    </row>
    <row r="16" spans="2:30" ht="15.75" x14ac:dyDescent="0.25">
      <c r="B16" s="50" t="s">
        <v>10</v>
      </c>
      <c r="C16" s="155">
        <f>SUM(C6:C15)</f>
        <v>459650</v>
      </c>
      <c r="D16" s="51"/>
      <c r="E16" s="177"/>
      <c r="F16" s="34"/>
      <c r="G16" s="14"/>
      <c r="H16" s="14"/>
      <c r="I16" s="14"/>
      <c r="J16" s="14"/>
      <c r="K16" s="14"/>
      <c r="L16" s="14"/>
      <c r="M16" s="14"/>
      <c r="N16" s="14"/>
      <c r="O16" s="14"/>
      <c r="P16" s="14"/>
      <c r="Q16" s="14"/>
      <c r="R16" s="14"/>
      <c r="S16" s="14"/>
      <c r="T16" s="14"/>
      <c r="U16" s="14"/>
      <c r="V16" s="14"/>
      <c r="W16" s="14"/>
      <c r="X16" s="14"/>
      <c r="Y16" s="14"/>
      <c r="Z16" s="14"/>
      <c r="AA16" s="14"/>
      <c r="AB16" s="14"/>
      <c r="AC16" s="14"/>
      <c r="AD16" s="14"/>
    </row>
    <row r="17" spans="2:30" ht="15.75" x14ac:dyDescent="0.25">
      <c r="B17" s="42"/>
      <c r="C17" s="49"/>
      <c r="D17" s="46"/>
      <c r="E17" s="60"/>
      <c r="F17" s="34"/>
      <c r="G17" s="14"/>
      <c r="H17" s="14"/>
      <c r="I17" s="14"/>
      <c r="J17" s="14"/>
      <c r="K17" s="14"/>
      <c r="L17" s="14"/>
      <c r="M17" s="14"/>
      <c r="N17" s="14"/>
      <c r="O17" s="14"/>
      <c r="P17" s="14"/>
      <c r="Q17" s="14"/>
      <c r="R17" s="14"/>
      <c r="S17" s="14"/>
      <c r="T17" s="14"/>
      <c r="U17" s="14"/>
      <c r="V17" s="14"/>
      <c r="W17" s="14"/>
      <c r="X17" s="14"/>
      <c r="Y17" s="14"/>
      <c r="Z17" s="14"/>
      <c r="AA17" s="14"/>
      <c r="AB17" s="14"/>
      <c r="AC17" s="14"/>
      <c r="AD17" s="14"/>
    </row>
    <row r="18" spans="2:30" ht="15.75" x14ac:dyDescent="0.25">
      <c r="B18" s="42"/>
      <c r="C18" s="49"/>
      <c r="D18" s="46"/>
      <c r="E18" s="60"/>
      <c r="F18" s="34"/>
      <c r="G18" s="14"/>
      <c r="H18" s="14"/>
      <c r="I18" s="14"/>
      <c r="J18" s="14"/>
      <c r="K18" s="14"/>
      <c r="L18" s="14"/>
      <c r="M18" s="14"/>
      <c r="N18" s="14"/>
      <c r="O18" s="14"/>
      <c r="P18" s="14"/>
      <c r="Q18" s="14"/>
      <c r="R18" s="14"/>
      <c r="S18" s="14"/>
      <c r="T18" s="14"/>
      <c r="U18" s="14"/>
      <c r="V18" s="14"/>
      <c r="W18" s="14"/>
      <c r="X18" s="14"/>
      <c r="Y18" s="14"/>
      <c r="Z18" s="14"/>
      <c r="AA18" s="14"/>
      <c r="AB18" s="14"/>
      <c r="AC18" s="14"/>
      <c r="AD18" s="14"/>
    </row>
    <row r="19" spans="2:30" ht="15.75" x14ac:dyDescent="0.25">
      <c r="B19" s="45" t="s">
        <v>6</v>
      </c>
      <c r="C19" s="49"/>
      <c r="D19" s="46"/>
      <c r="E19" s="60"/>
      <c r="F19" s="34"/>
      <c r="G19" s="14"/>
      <c r="H19" s="14"/>
      <c r="I19" s="14"/>
      <c r="J19" s="14"/>
      <c r="K19" s="14"/>
      <c r="L19" s="14"/>
      <c r="M19" s="14"/>
      <c r="N19" s="14"/>
      <c r="O19" s="14"/>
      <c r="P19" s="14"/>
      <c r="Q19" s="14"/>
      <c r="R19" s="14"/>
      <c r="S19" s="14"/>
      <c r="T19" s="14"/>
      <c r="U19" s="14"/>
      <c r="V19" s="14"/>
      <c r="W19" s="14"/>
      <c r="X19" s="14"/>
      <c r="Y19" s="14"/>
      <c r="Z19" s="14"/>
      <c r="AA19" s="14"/>
      <c r="AB19" s="14"/>
      <c r="AC19" s="14"/>
      <c r="AD19" s="14"/>
    </row>
    <row r="20" spans="2:30" ht="15.75" x14ac:dyDescent="0.25">
      <c r="B20" s="42"/>
      <c r="C20" s="49"/>
      <c r="D20" s="46"/>
      <c r="E20" s="60"/>
      <c r="F20" s="34"/>
      <c r="G20" s="14"/>
      <c r="H20" s="14"/>
      <c r="I20" s="14"/>
      <c r="J20" s="14"/>
      <c r="K20" s="14"/>
      <c r="L20" s="14"/>
      <c r="M20" s="14"/>
      <c r="N20" s="14"/>
      <c r="O20" s="14"/>
      <c r="P20" s="14"/>
      <c r="Q20" s="14"/>
      <c r="R20" s="14"/>
      <c r="S20" s="14"/>
      <c r="T20" s="14"/>
      <c r="U20" s="14"/>
      <c r="V20" s="14"/>
      <c r="W20" s="14"/>
      <c r="X20" s="14"/>
      <c r="Y20" s="14"/>
      <c r="Z20" s="14"/>
      <c r="AA20" s="14"/>
      <c r="AB20" s="14"/>
      <c r="AC20" s="14"/>
      <c r="AD20" s="14"/>
    </row>
    <row r="21" spans="2:30" ht="20.25" customHeight="1" x14ac:dyDescent="0.25">
      <c r="B21" s="145" t="s">
        <v>12</v>
      </c>
      <c r="C21" s="179">
        <v>288657</v>
      </c>
      <c r="D21" s="46"/>
      <c r="E21" s="178"/>
      <c r="F21" s="34"/>
      <c r="G21" s="14"/>
      <c r="H21" s="14"/>
      <c r="I21" s="14"/>
      <c r="J21" s="14"/>
      <c r="K21" s="14"/>
      <c r="L21" s="14"/>
      <c r="M21" s="14"/>
      <c r="N21" s="14"/>
      <c r="O21" s="14"/>
      <c r="P21" s="14"/>
      <c r="Q21" s="14"/>
      <c r="R21" s="14"/>
      <c r="S21" s="14"/>
      <c r="T21" s="14"/>
      <c r="U21" s="14"/>
      <c r="V21" s="14"/>
      <c r="W21" s="14"/>
      <c r="X21" s="14"/>
      <c r="Y21" s="14"/>
      <c r="Z21" s="14"/>
      <c r="AA21" s="14"/>
      <c r="AB21" s="14"/>
      <c r="AC21" s="14"/>
      <c r="AD21" s="14"/>
    </row>
    <row r="22" spans="2:30" ht="15.75" x14ac:dyDescent="0.25">
      <c r="B22" s="147" t="s">
        <v>70</v>
      </c>
      <c r="C22" s="48">
        <v>120162</v>
      </c>
      <c r="D22" s="46"/>
      <c r="E22" s="64"/>
      <c r="F22" s="34"/>
      <c r="G22" s="15"/>
      <c r="H22" s="15"/>
      <c r="I22" s="15"/>
      <c r="J22" s="15"/>
      <c r="K22" s="15"/>
      <c r="L22" s="15"/>
      <c r="M22" s="14"/>
      <c r="N22" s="14"/>
      <c r="O22" s="14"/>
      <c r="P22" s="14"/>
      <c r="Q22" s="14"/>
      <c r="R22" s="14"/>
      <c r="S22" s="14"/>
      <c r="T22" s="14"/>
      <c r="U22" s="14"/>
      <c r="V22" s="14"/>
      <c r="W22" s="14"/>
      <c r="X22" s="14"/>
      <c r="Y22" s="14"/>
      <c r="Z22" s="14"/>
      <c r="AA22" s="14"/>
      <c r="AB22" s="14"/>
      <c r="AC22" s="14"/>
      <c r="AD22" s="14"/>
    </row>
    <row r="23" spans="2:30" ht="15.75" x14ac:dyDescent="0.25">
      <c r="B23" s="144" t="s">
        <v>61</v>
      </c>
      <c r="C23" s="48">
        <v>5900</v>
      </c>
      <c r="D23" s="46"/>
      <c r="E23" s="64"/>
      <c r="F23" s="34"/>
      <c r="G23" s="15"/>
      <c r="H23" s="15"/>
      <c r="I23" s="15"/>
      <c r="J23" s="15"/>
      <c r="K23" s="15"/>
      <c r="L23" s="15"/>
      <c r="M23" s="14"/>
      <c r="N23" s="14"/>
      <c r="O23" s="14"/>
      <c r="P23" s="14"/>
      <c r="Q23" s="14"/>
      <c r="R23" s="14"/>
      <c r="S23" s="14"/>
      <c r="T23" s="14"/>
      <c r="U23" s="14"/>
      <c r="V23" s="14"/>
      <c r="W23" s="14"/>
      <c r="X23" s="14"/>
      <c r="Y23" s="14"/>
      <c r="Z23" s="14"/>
      <c r="AA23" s="14"/>
      <c r="AB23" s="14"/>
      <c r="AC23" s="14"/>
      <c r="AD23" s="14"/>
    </row>
    <row r="24" spans="2:30" ht="15.75" x14ac:dyDescent="0.25">
      <c r="B24" s="146" t="s">
        <v>60</v>
      </c>
      <c r="C24" s="64">
        <v>10600</v>
      </c>
      <c r="D24" s="46"/>
      <c r="E24" s="64"/>
      <c r="F24" s="34"/>
      <c r="G24" s="15"/>
      <c r="H24" s="15"/>
      <c r="I24" s="15"/>
      <c r="J24" s="15"/>
      <c r="K24" s="15"/>
      <c r="L24" s="15"/>
      <c r="M24" s="14"/>
      <c r="N24" s="14"/>
      <c r="O24" s="14"/>
      <c r="P24" s="14"/>
      <c r="Q24" s="14"/>
      <c r="R24" s="14"/>
      <c r="S24" s="14"/>
      <c r="T24" s="14"/>
      <c r="U24" s="14"/>
      <c r="V24" s="14"/>
      <c r="W24" s="14"/>
      <c r="X24" s="14"/>
      <c r="Y24" s="14"/>
      <c r="Z24" s="14"/>
      <c r="AA24" s="14"/>
      <c r="AB24" s="14"/>
      <c r="AC24" s="14"/>
      <c r="AD24" s="14"/>
    </row>
    <row r="25" spans="2:30" ht="15.75" x14ac:dyDescent="0.25">
      <c r="B25" s="11" t="s">
        <v>3</v>
      </c>
      <c r="C25" s="64">
        <v>10488</v>
      </c>
      <c r="D25" s="46"/>
      <c r="E25" s="64"/>
      <c r="F25" s="34"/>
      <c r="G25" s="15"/>
      <c r="H25" s="15"/>
      <c r="I25" s="15"/>
      <c r="J25" s="15"/>
      <c r="K25" s="15"/>
      <c r="L25" s="15"/>
      <c r="M25" s="14"/>
      <c r="N25" s="14"/>
      <c r="O25" s="14"/>
      <c r="P25" s="14"/>
      <c r="Q25" s="14"/>
      <c r="R25" s="14"/>
      <c r="S25" s="14"/>
      <c r="T25" s="14"/>
      <c r="U25" s="14"/>
      <c r="V25" s="14"/>
      <c r="W25" s="14"/>
      <c r="X25" s="14"/>
      <c r="Y25" s="14"/>
      <c r="Z25" s="14"/>
      <c r="AA25" s="14"/>
      <c r="AB25" s="14"/>
      <c r="AC25" s="14"/>
      <c r="AD25" s="14"/>
    </row>
    <row r="26" spans="2:30" ht="15.75" x14ac:dyDescent="0.25">
      <c r="B26" s="142" t="s">
        <v>59</v>
      </c>
      <c r="C26" s="64">
        <v>5751</v>
      </c>
      <c r="D26" s="46"/>
      <c r="E26" s="64"/>
      <c r="F26" s="34"/>
      <c r="G26" s="15"/>
      <c r="H26" s="15"/>
      <c r="I26" s="15"/>
      <c r="J26" s="15"/>
      <c r="K26" s="15"/>
      <c r="L26" s="15"/>
      <c r="M26" s="14"/>
      <c r="N26" s="14"/>
      <c r="O26" s="14"/>
      <c r="P26" s="14"/>
      <c r="Q26" s="14"/>
      <c r="R26" s="14"/>
      <c r="S26" s="14"/>
      <c r="T26" s="14"/>
      <c r="U26" s="14"/>
      <c r="V26" s="14"/>
      <c r="W26" s="14"/>
      <c r="X26" s="14"/>
      <c r="Y26" s="14"/>
      <c r="Z26" s="14"/>
      <c r="AA26" s="14"/>
      <c r="AB26" s="14"/>
      <c r="AC26" s="14"/>
      <c r="AD26" s="14"/>
    </row>
    <row r="27" spans="2:30" ht="15.75" x14ac:dyDescent="0.25">
      <c r="B27" s="143" t="s">
        <v>58</v>
      </c>
      <c r="C27" s="64">
        <v>8517</v>
      </c>
      <c r="D27" s="46"/>
      <c r="E27" s="64"/>
      <c r="F27" s="34"/>
      <c r="G27" s="15"/>
      <c r="H27" s="15"/>
      <c r="I27" s="15"/>
      <c r="J27" s="15"/>
      <c r="K27" s="15"/>
      <c r="L27" s="15"/>
      <c r="M27" s="14"/>
      <c r="N27" s="14"/>
      <c r="O27" s="14"/>
      <c r="P27" s="14"/>
      <c r="Q27" s="14"/>
      <c r="R27" s="14"/>
      <c r="S27" s="14"/>
      <c r="T27" s="14"/>
      <c r="U27" s="14"/>
      <c r="V27" s="14"/>
      <c r="W27" s="14"/>
      <c r="X27" s="14"/>
      <c r="Y27" s="14"/>
      <c r="Z27" s="14"/>
      <c r="AA27" s="14"/>
      <c r="AB27" s="14"/>
      <c r="AC27" s="14"/>
      <c r="AD27" s="14"/>
    </row>
    <row r="28" spans="2:30" ht="15.75" x14ac:dyDescent="0.25">
      <c r="B28" s="29" t="s">
        <v>4</v>
      </c>
      <c r="C28" s="64">
        <v>1575</v>
      </c>
      <c r="D28" s="46"/>
      <c r="E28" s="64"/>
      <c r="F28" s="34"/>
      <c r="G28" s="15"/>
      <c r="H28" s="15"/>
      <c r="I28" s="15"/>
      <c r="J28" s="15"/>
      <c r="K28" s="15"/>
      <c r="L28" s="15"/>
      <c r="M28" s="14"/>
      <c r="N28" s="14"/>
      <c r="O28" s="14"/>
      <c r="P28" s="14"/>
      <c r="Q28" s="14"/>
      <c r="R28" s="14"/>
      <c r="S28" s="14"/>
      <c r="T28" s="14"/>
      <c r="U28" s="14"/>
      <c r="V28" s="14"/>
      <c r="W28" s="14"/>
      <c r="X28" s="14"/>
      <c r="Y28" s="14"/>
      <c r="Z28" s="14"/>
      <c r="AA28" s="14"/>
      <c r="AB28" s="14"/>
      <c r="AC28" s="14"/>
      <c r="AD28" s="14"/>
    </row>
    <row r="29" spans="2:30" ht="15.75" x14ac:dyDescent="0.25">
      <c r="B29" s="141" t="s">
        <v>14</v>
      </c>
      <c r="C29" s="64">
        <v>8000</v>
      </c>
      <c r="D29" s="46"/>
      <c r="E29" s="64"/>
      <c r="F29" s="34"/>
      <c r="G29" s="15"/>
      <c r="H29" s="15"/>
      <c r="I29" s="15"/>
      <c r="J29" s="15"/>
      <c r="K29" s="15"/>
      <c r="L29" s="15"/>
      <c r="M29" s="14"/>
      <c r="N29" s="14"/>
      <c r="O29" s="14"/>
      <c r="P29" s="14"/>
      <c r="Q29" s="14"/>
      <c r="R29" s="14"/>
      <c r="S29" s="14"/>
      <c r="T29" s="14"/>
      <c r="U29" s="14"/>
      <c r="V29" s="14"/>
      <c r="W29" s="14"/>
      <c r="X29" s="14"/>
      <c r="Y29" s="14"/>
      <c r="Z29" s="14"/>
      <c r="AA29" s="14"/>
      <c r="AB29" s="14"/>
      <c r="AC29" s="14"/>
      <c r="AD29" s="14"/>
    </row>
    <row r="30" spans="2:30" s="23" customFormat="1" ht="15.75" x14ac:dyDescent="0.25">
      <c r="B30" s="63"/>
      <c r="C30" s="64"/>
      <c r="D30" s="46"/>
      <c r="E30" s="64"/>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row>
    <row r="31" spans="2:30" ht="15.75" x14ac:dyDescent="0.25">
      <c r="B31" s="52"/>
      <c r="C31" s="48"/>
      <c r="D31" s="46"/>
      <c r="E31" s="62"/>
      <c r="F31" s="15"/>
      <c r="G31" s="15"/>
      <c r="H31" s="15"/>
      <c r="I31" s="15"/>
      <c r="J31" s="15"/>
      <c r="K31" s="15"/>
      <c r="L31" s="15"/>
      <c r="M31" s="14"/>
      <c r="N31" s="14"/>
      <c r="O31" s="14"/>
      <c r="P31" s="14"/>
      <c r="Q31" s="14"/>
      <c r="R31" s="14"/>
      <c r="S31" s="14"/>
      <c r="T31" s="14"/>
      <c r="U31" s="14"/>
      <c r="V31" s="14"/>
      <c r="W31" s="14"/>
      <c r="X31" s="14"/>
      <c r="Y31" s="14"/>
      <c r="Z31" s="14"/>
      <c r="AA31" s="14"/>
      <c r="AB31" s="14"/>
      <c r="AC31" s="14"/>
      <c r="AD31" s="14"/>
    </row>
    <row r="32" spans="2:30" ht="15.75" x14ac:dyDescent="0.25">
      <c r="B32" s="52"/>
      <c r="C32" s="49"/>
      <c r="D32" s="46"/>
      <c r="E32" s="46"/>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row>
    <row r="33" spans="2:30" ht="16.5" thickBot="1" x14ac:dyDescent="0.3">
      <c r="B33" s="50" t="s">
        <v>11</v>
      </c>
      <c r="C33" s="54">
        <f>SUM(C21:C32)</f>
        <v>459650</v>
      </c>
      <c r="D33" s="46"/>
      <c r="E33" s="43"/>
      <c r="F33" s="15"/>
      <c r="G33" s="15"/>
      <c r="H33" s="15"/>
      <c r="I33" s="15"/>
      <c r="J33" s="15"/>
      <c r="K33" s="15"/>
      <c r="L33" s="15"/>
      <c r="M33" s="14"/>
      <c r="N33" s="14"/>
      <c r="O33" s="14"/>
      <c r="P33" s="14"/>
      <c r="Q33" s="14"/>
      <c r="R33" s="14"/>
      <c r="S33" s="14"/>
      <c r="T33" s="14"/>
      <c r="U33" s="14"/>
      <c r="V33" s="14"/>
      <c r="W33" s="14"/>
      <c r="X33" s="14"/>
      <c r="Y33" s="14"/>
      <c r="Z33" s="14"/>
      <c r="AA33" s="14"/>
      <c r="AB33" s="14"/>
      <c r="AC33" s="14"/>
      <c r="AD33" s="14"/>
    </row>
    <row r="34" spans="2:30" ht="16.5" thickTop="1" x14ac:dyDescent="0.25">
      <c r="B34" s="52"/>
      <c r="C34" s="49"/>
      <c r="D34" s="55"/>
      <c r="E34" s="62"/>
      <c r="F34" s="15"/>
      <c r="G34" s="15"/>
      <c r="H34" s="15"/>
      <c r="I34" s="15"/>
      <c r="J34" s="15"/>
      <c r="K34" s="15"/>
      <c r="L34" s="15"/>
      <c r="M34" s="14"/>
      <c r="N34" s="14"/>
      <c r="O34" s="14"/>
      <c r="P34" s="14"/>
      <c r="Q34" s="14"/>
      <c r="R34" s="14"/>
      <c r="S34" s="14"/>
      <c r="T34" s="14"/>
      <c r="U34" s="14"/>
      <c r="V34" s="14"/>
      <c r="W34" s="14"/>
      <c r="X34" s="14"/>
      <c r="Y34" s="14"/>
      <c r="Z34" s="14"/>
      <c r="AA34" s="14"/>
      <c r="AB34" s="14"/>
      <c r="AC34" s="14"/>
      <c r="AD34" s="14"/>
    </row>
    <row r="35" spans="2:30" ht="16.5" thickBot="1" x14ac:dyDescent="0.3">
      <c r="B35" s="57" t="s">
        <v>13</v>
      </c>
      <c r="C35" s="58">
        <f>C16-C33</f>
        <v>0</v>
      </c>
      <c r="D35" s="46"/>
      <c r="E35" s="43"/>
      <c r="F35" s="15"/>
      <c r="G35" s="15"/>
      <c r="H35" s="15"/>
      <c r="I35" s="15"/>
      <c r="J35" s="15"/>
      <c r="K35" s="15"/>
      <c r="L35" s="15"/>
      <c r="M35" s="14"/>
      <c r="N35" s="14"/>
      <c r="O35" s="14"/>
      <c r="P35" s="14"/>
      <c r="Q35" s="14"/>
      <c r="R35" s="14"/>
      <c r="S35" s="14"/>
      <c r="T35" s="14"/>
      <c r="U35" s="14"/>
      <c r="V35" s="14"/>
      <c r="W35" s="14"/>
      <c r="X35" s="14"/>
      <c r="Y35" s="14"/>
      <c r="Z35" s="14"/>
      <c r="AA35" s="14"/>
      <c r="AB35" s="14"/>
      <c r="AC35" s="14"/>
      <c r="AD35" s="14"/>
    </row>
    <row r="36" spans="2:30" ht="16.5" thickTop="1" x14ac:dyDescent="0.25">
      <c r="B36" s="56"/>
      <c r="C36" s="60"/>
      <c r="D36" s="59"/>
      <c r="E36" s="44"/>
      <c r="F36" s="15"/>
      <c r="G36" s="15"/>
      <c r="H36" s="15"/>
      <c r="I36" s="15"/>
      <c r="J36" s="15"/>
      <c r="K36" s="15"/>
      <c r="L36" s="15"/>
      <c r="M36" s="14"/>
      <c r="N36" s="14"/>
      <c r="O36" s="14"/>
      <c r="P36" s="14"/>
      <c r="Q36" s="14"/>
      <c r="R36" s="14"/>
      <c r="S36" s="14"/>
      <c r="T36" s="14"/>
      <c r="U36" s="14"/>
      <c r="V36" s="14"/>
      <c r="W36" s="14"/>
      <c r="X36" s="14"/>
      <c r="Y36" s="14"/>
      <c r="Z36" s="14"/>
      <c r="AA36" s="14"/>
      <c r="AB36" s="14"/>
      <c r="AC36" s="14"/>
      <c r="AD36" s="14"/>
    </row>
    <row r="37" spans="2:30" ht="15.75" x14ac:dyDescent="0.25">
      <c r="B37" s="53"/>
      <c r="C37" s="61"/>
      <c r="D37" s="46"/>
      <c r="E37" s="4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row>
    <row r="38" spans="2:30" ht="15.75" x14ac:dyDescent="0.25">
      <c r="C38" s="19"/>
      <c r="D38" s="46"/>
      <c r="E38" s="4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row>
    <row r="39" spans="2:30" x14ac:dyDescent="0.2">
      <c r="B39" s="33"/>
      <c r="C39" s="19"/>
      <c r="D39" s="15"/>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row>
    <row r="40" spans="2:30" x14ac:dyDescent="0.2">
      <c r="C40" s="14"/>
      <c r="D40" s="15"/>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row>
    <row r="41" spans="2:30" x14ac:dyDescent="0.2">
      <c r="C41" s="19"/>
      <c r="D41" s="15"/>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row>
    <row r="42" spans="2:30" x14ac:dyDescent="0.2">
      <c r="B42" s="21"/>
      <c r="C42" s="14"/>
      <c r="D42" s="15"/>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row>
    <row r="43" spans="2:30" x14ac:dyDescent="0.2">
      <c r="B43" s="21"/>
      <c r="C43" s="19"/>
      <c r="D43" s="15"/>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row>
    <row r="44" spans="2:30" x14ac:dyDescent="0.2">
      <c r="B44" s="21"/>
      <c r="C44" s="14"/>
      <c r="D44" s="15"/>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row>
    <row r="45" spans="2:30" x14ac:dyDescent="0.2">
      <c r="B45" s="21"/>
      <c r="C45" s="14"/>
      <c r="D45" s="15"/>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row>
    <row r="46" spans="2:30" x14ac:dyDescent="0.2">
      <c r="B46" s="21"/>
      <c r="C46" s="14"/>
      <c r="D46" s="15"/>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row>
    <row r="47" spans="2:30" x14ac:dyDescent="0.2">
      <c r="B47" s="21"/>
      <c r="C47" s="14"/>
      <c r="D47" s="15"/>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row>
    <row r="48" spans="2:30" x14ac:dyDescent="0.2">
      <c r="B48" s="21"/>
      <c r="C48" s="14"/>
      <c r="D48" s="15"/>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row>
    <row r="49" spans="2:30" x14ac:dyDescent="0.2">
      <c r="B49" s="21"/>
      <c r="C49" s="14"/>
      <c r="D49" s="15"/>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row>
    <row r="50" spans="2:30" x14ac:dyDescent="0.2">
      <c r="B50" s="21"/>
      <c r="C50" s="14"/>
      <c r="D50" s="15"/>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row>
    <row r="51" spans="2:30" x14ac:dyDescent="0.2">
      <c r="B51" s="21"/>
      <c r="C51" s="14"/>
      <c r="D51" s="15"/>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row>
    <row r="52" spans="2:30" x14ac:dyDescent="0.2">
      <c r="B52" s="21"/>
      <c r="C52" s="14"/>
      <c r="D52" s="15"/>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row>
    <row r="53" spans="2:30" x14ac:dyDescent="0.2">
      <c r="B53" s="21"/>
      <c r="C53" s="14"/>
      <c r="D53" s="15"/>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row>
    <row r="54" spans="2:30" x14ac:dyDescent="0.2">
      <c r="B54" s="21"/>
      <c r="C54" s="14"/>
      <c r="D54" s="15"/>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row>
    <row r="55" spans="2:30" x14ac:dyDescent="0.2">
      <c r="B55" s="21"/>
      <c r="C55" s="14"/>
      <c r="D55" s="15"/>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row>
    <row r="56" spans="2:30" x14ac:dyDescent="0.2">
      <c r="B56" s="21"/>
      <c r="C56" s="14"/>
      <c r="D56" s="15"/>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row>
    <row r="57" spans="2:30" x14ac:dyDescent="0.2">
      <c r="B57" s="21"/>
      <c r="C57" s="14"/>
      <c r="D57" s="15"/>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row>
    <row r="58" spans="2:30" x14ac:dyDescent="0.2">
      <c r="B58" s="21"/>
      <c r="C58" s="14"/>
      <c r="D58" s="15"/>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row>
    <row r="59" spans="2:30" x14ac:dyDescent="0.2">
      <c r="B59" s="21"/>
      <c r="C59" s="14"/>
      <c r="D59" s="15"/>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row>
    <row r="60" spans="2:30" x14ac:dyDescent="0.2">
      <c r="C60" s="14"/>
      <c r="D60" s="15"/>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row>
    <row r="61" spans="2:30" x14ac:dyDescent="0.2">
      <c r="C61" s="14"/>
      <c r="D61" s="15"/>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x14ac:dyDescent="0.2">
      <c r="C62" s="14"/>
      <c r="D62" s="15"/>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x14ac:dyDescent="0.2">
      <c r="C63" s="14"/>
      <c r="D63" s="15"/>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x14ac:dyDescent="0.2">
      <c r="C64" s="14"/>
      <c r="D64" s="15"/>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3:30" x14ac:dyDescent="0.2">
      <c r="C65" s="14"/>
      <c r="D65" s="15"/>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3:30" x14ac:dyDescent="0.2">
      <c r="C66" s="14"/>
      <c r="D66" s="15"/>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row>
    <row r="67" spans="3:30" x14ac:dyDescent="0.2">
      <c r="C67" s="14"/>
      <c r="D67" s="15"/>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row>
    <row r="68" spans="3:30" x14ac:dyDescent="0.2">
      <c r="C68" s="14"/>
      <c r="D68" s="15"/>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3:30" x14ac:dyDescent="0.2">
      <c r="C69" s="14"/>
      <c r="D69" s="15"/>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row>
    <row r="70" spans="3:30" x14ac:dyDescent="0.2">
      <c r="C70" s="14"/>
      <c r="D70" s="15"/>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3:30" x14ac:dyDescent="0.2">
      <c r="C71" s="14"/>
      <c r="D71" s="15"/>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3:30" x14ac:dyDescent="0.2">
      <c r="C72" s="14"/>
      <c r="D72" s="15"/>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row>
    <row r="73" spans="3:30" x14ac:dyDescent="0.2">
      <c r="C73" s="14"/>
      <c r="D73" s="15"/>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row>
    <row r="74" spans="3:30" x14ac:dyDescent="0.2">
      <c r="C74" s="14"/>
      <c r="D74" s="15"/>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row>
    <row r="75" spans="3:30" x14ac:dyDescent="0.2">
      <c r="D75" s="15"/>
      <c r="E75" s="14"/>
    </row>
  </sheetData>
  <phoneticPr fontId="7" type="noConversion"/>
  <pageMargins left="0.39370078740157483" right="0.39370078740157483" top="0.78740157480314965" bottom="0.39370078740157483" header="0.51181102362204722" footer="0.51181102362204722"/>
  <pageSetup scale="52"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différence revenu services</vt:lpstr>
      <vt:lpstr>bilan</vt:lpstr>
      <vt:lpstr>réel+prév.Ajust. (CA)</vt:lpstr>
      <vt:lpstr>Prévision 19-20 AGA</vt:lpstr>
      <vt:lpstr>'Prévision 19-20 AGA'!Zone_d_impression</vt:lpstr>
    </vt:vector>
  </TitlesOfParts>
  <Company>Comité ZIP Les Deux Rives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Maryse Fortin</dc:creator>
  <cp:lastModifiedBy>Maryse</cp:lastModifiedBy>
  <cp:lastPrinted>2019-10-07T20:24:26Z</cp:lastPrinted>
  <dcterms:created xsi:type="dcterms:W3CDTF">2003-08-25T14:17:27Z</dcterms:created>
  <dcterms:modified xsi:type="dcterms:W3CDTF">2020-01-09T21:27:51Z</dcterms:modified>
</cp:coreProperties>
</file>